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2" sheetId="1" r:id="rId1"/>
  </sheets>
  <definedNames>
    <definedName name="_xlnm.Print_Area" localSheetId="0">'Foglio2'!$A$62:$L$109</definedName>
    <definedName name="_xlnm.Print_Titles" localSheetId="0">'Foglio2'!$1:$1</definedName>
  </definedNames>
  <calcPr fullCalcOnLoad="1"/>
</workbook>
</file>

<file path=xl/sharedStrings.xml><?xml version="1.0" encoding="utf-8"?>
<sst xmlns="http://schemas.openxmlformats.org/spreadsheetml/2006/main" count="77" uniqueCount="69">
  <si>
    <t>Consuntivo COAN 2003: sintesi per area/settore</t>
  </si>
  <si>
    <t>Area/Settore</t>
  </si>
  <si>
    <t>N° dipendenti al 31.12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</si>
  <si>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</si>
  <si>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</si>
  <si>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</si>
  <si>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</si>
  <si>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</si>
  <si>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</si>
  <si>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</si>
  <si>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</si>
  <si>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 entrate (*)</t>
  </si>
  <si>
    <t>Di cui proventi (**)</t>
  </si>
  <si>
    <t>NRO</t>
  </si>
  <si>
    <t>EUR</t>
  </si>
  <si>
    <t>Direzione Generale</t>
  </si>
  <si>
    <t>Gabinetto del Sindaco</t>
  </si>
  <si>
    <t>Segreteria generale</t>
  </si>
  <si>
    <t>Staff del Consiglio comunale</t>
  </si>
  <si>
    <t>Protezione civile</t>
  </si>
  <si>
    <t>Legale</t>
  </si>
  <si>
    <t>Affari istituzionali, giuridici e quartieri</t>
  </si>
  <si>
    <t>Finanza</t>
  </si>
  <si>
    <t>Acquisti</t>
  </si>
  <si>
    <t>Personale e organizzazione</t>
  </si>
  <si>
    <t>Programmazione, controlli e statistica</t>
  </si>
  <si>
    <t>Sistemi informativi e telematici</t>
  </si>
  <si>
    <t>Polizia municipale</t>
  </si>
  <si>
    <t>Direzione Area opere pubbliche</t>
  </si>
  <si>
    <t>Progetto per l'attuazione del programma piazze</t>
  </si>
  <si>
    <t>Ingegneria civile e infrastrutture</t>
  </si>
  <si>
    <t>Gestione patrimonio</t>
  </si>
  <si>
    <t>Direzione Area famiglia</t>
  </si>
  <si>
    <t>Salute e qualità della vita</t>
  </si>
  <si>
    <t>Coordinamento servizi sociali</t>
  </si>
  <si>
    <t>Istruzione</t>
  </si>
  <si>
    <t>Progetto nuove istituzioni per comunicare la città</t>
  </si>
  <si>
    <t>Cultura</t>
  </si>
  <si>
    <t>Economia e formazione</t>
  </si>
  <si>
    <t>Sport e giovani</t>
  </si>
  <si>
    <t>Direzione Area Qualità urbana</t>
  </si>
  <si>
    <t>Territorio e riqualificazione urbana</t>
  </si>
  <si>
    <t>Mobilità urbana</t>
  </si>
  <si>
    <t>Manutenzioni e conduzioni</t>
  </si>
  <si>
    <t>Direzione Area Comunicazione e rapporto con la cittadinanza</t>
  </si>
  <si>
    <t>Sportello dei cittadini</t>
  </si>
  <si>
    <t>Sportello per edilizia e imprese</t>
  </si>
  <si>
    <t>Sicurezza</t>
  </si>
  <si>
    <t>Quartiere Borgo Panigale</t>
  </si>
  <si>
    <t>Quartiere Navile</t>
  </si>
  <si>
    <t>Quartiere Porto</t>
  </si>
  <si>
    <t>Quartiere Reno</t>
  </si>
  <si>
    <t>Quartiere San Donato</t>
  </si>
  <si>
    <t>Quartiere Santo Stefano</t>
  </si>
  <si>
    <t>Quartiere San Vitale</t>
  </si>
  <si>
    <t>Quartiere Saragozza</t>
  </si>
  <si>
    <t>Quartiere Savena</t>
  </si>
  <si>
    <t>Costi una tantum (***)</t>
  </si>
  <si>
    <t>Totale generale</t>
  </si>
  <si>
    <t>(*) Il dato si riferisce all'accertato finanziario 2003, al netto degli oneri di urbanizzazione che ammontano a € 11.586.000</t>
  </si>
  <si>
    <t>(***) Si riferiscono alla transazione avvenuta a luglio 2003 con l'istituto Giovanni  XXIII</t>
  </si>
  <si>
    <r>
      <t xml:space="preserve"> Area Staff/Altro </t>
    </r>
    <r>
      <rPr>
        <i/>
        <sz val="10"/>
        <color indexed="8"/>
        <rFont val="Arial"/>
        <family val="2"/>
      </rPr>
      <t>Totale</t>
    </r>
  </si>
  <si>
    <r>
      <t xml:space="preserve">Area Opere Pubbliche  </t>
    </r>
    <r>
      <rPr>
        <i/>
        <sz val="10"/>
        <color indexed="8"/>
        <rFont val="Arial"/>
        <family val="2"/>
      </rPr>
      <t>Totale</t>
    </r>
  </si>
  <si>
    <r>
      <t xml:space="preserve">Area Famiglia  </t>
    </r>
    <r>
      <rPr>
        <i/>
        <sz val="10"/>
        <color indexed="8"/>
        <rFont val="Arial"/>
        <family val="2"/>
      </rPr>
      <t>Totale</t>
    </r>
  </si>
  <si>
    <r>
      <t xml:space="preserve">Area Sviiluppo Socio Economico   </t>
    </r>
    <r>
      <rPr>
        <i/>
        <sz val="10"/>
        <color indexed="8"/>
        <rFont val="Arial"/>
        <family val="2"/>
      </rPr>
      <t>Totale</t>
    </r>
  </si>
  <si>
    <r>
      <t xml:space="preserve"> Area Qualità Urbana  </t>
    </r>
    <r>
      <rPr>
        <i/>
        <sz val="10"/>
        <color indexed="8"/>
        <rFont val="Arial"/>
        <family val="2"/>
      </rPr>
      <t>Totale</t>
    </r>
  </si>
  <si>
    <r>
      <t xml:space="preserve">Area Comunicazione e Rapporto con la Cittadinanza </t>
    </r>
    <r>
      <rPr>
        <i/>
        <sz val="10"/>
        <color indexed="8"/>
        <rFont val="Arial"/>
        <family val="2"/>
      </rPr>
      <t xml:space="preserve"> Totale</t>
    </r>
  </si>
  <si>
    <r>
      <t xml:space="preserve">Quartieri  </t>
    </r>
    <r>
      <rPr>
        <i/>
        <sz val="10"/>
        <color indexed="8"/>
        <rFont val="Arial"/>
        <family val="2"/>
      </rPr>
      <t>Totale</t>
    </r>
  </si>
  <si>
    <r>
      <t>(**) Non sono compresi i</t>
    </r>
    <r>
      <rPr>
        <i/>
        <sz val="10"/>
        <rFont val="Arial"/>
        <family val="2"/>
      </rPr>
      <t xml:space="preserve"> Proventi diversi.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</si>
</sst>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i/>
      <sz val="19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double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8" fillId="14" borderId="0" xfId="56" applyFill="1" applyProtection="1" quotePrefix="1">
      <alignment horizontal="left" vertical="center" indent="1"/>
      <protection locked="0"/>
    </xf>
    <xf numFmtId="0" fontId="10" fillId="14" borderId="0" xfId="56" applyFont="1" applyFill="1" applyProtection="1">
      <alignment horizontal="left" vertical="center" indent="1"/>
      <protection locked="0"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" borderId="0" xfId="24" applyFont="1" applyProtection="1" quotePrefix="1">
      <alignment horizontal="left" vertical="center" indent="1"/>
      <protection locked="0"/>
    </xf>
    <xf numFmtId="0" fontId="12" fillId="3" borderId="1" xfId="55" applyFont="1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0" fillId="3" borderId="1" xfId="55" applyFont="1" applyAlignment="1" applyProtection="1">
      <alignment horizontal="center" vertical="top" wrapText="1"/>
      <protection locked="0"/>
    </xf>
    <xf numFmtId="0" fontId="5" fillId="3" borderId="1" xfId="55" applyAlignment="1" quotePrefix="1">
      <alignment horizontal="center" vertical="top" wrapText="1"/>
    </xf>
    <xf numFmtId="0" fontId="5" fillId="3" borderId="1" xfId="55" applyFont="1" applyAlignment="1">
      <alignment horizontal="center" vertical="top" wrapText="1"/>
    </xf>
    <xf numFmtId="0" fontId="12" fillId="3" borderId="1" xfId="55" applyFont="1" applyAlignment="1">
      <alignment horizontal="center" vertical="top" wrapText="1"/>
    </xf>
    <xf numFmtId="0" fontId="13" fillId="3" borderId="3" xfId="37" applyFont="1" applyBorder="1" applyProtection="1" quotePrefix="1">
      <alignment horizontal="right" vertical="center"/>
      <protection locked="0"/>
    </xf>
    <xf numFmtId="0" fontId="14" fillId="3" borderId="3" xfId="37" applyFont="1" applyBorder="1" applyProtection="1" quotePrefix="1">
      <alignment horizontal="right" vertical="center"/>
      <protection locked="0"/>
    </xf>
    <xf numFmtId="0" fontId="15" fillId="3" borderId="3" xfId="37" applyFont="1" applyBorder="1" applyProtection="1" quotePrefix="1">
      <alignment horizontal="right" vertical="center"/>
      <protection locked="0"/>
    </xf>
    <xf numFmtId="0" fontId="14" fillId="3" borderId="3" xfId="37" applyFont="1" applyBorder="1" quotePrefix="1">
      <alignment horizontal="right" vertical="center"/>
    </xf>
    <xf numFmtId="0" fontId="13" fillId="3" borderId="3" xfId="37" applyFont="1" applyBorder="1" quotePrefix="1">
      <alignment horizontal="right" vertical="center"/>
    </xf>
    <xf numFmtId="0" fontId="5" fillId="14" borderId="4" xfId="54" applyFill="1" applyBorder="1" quotePrefix="1">
      <alignment horizontal="left" vertical="center" indent="1"/>
    </xf>
    <xf numFmtId="3" fontId="12" fillId="14" borderId="1" xfId="52" applyNumberFormat="1" applyFont="1" applyFill="1" applyBorder="1">
      <alignment horizontal="right" vertical="center"/>
    </xf>
    <xf numFmtId="3" fontId="5" fillId="14" borderId="1" xfId="52" applyNumberFormat="1" applyFill="1" applyBorder="1">
      <alignment horizontal="right" vertical="center"/>
    </xf>
    <xf numFmtId="3" fontId="0" fillId="14" borderId="1" xfId="52" applyNumberFormat="1" applyFont="1" applyFill="1" applyBorder="1">
      <alignment horizontal="right" vertical="center"/>
    </xf>
    <xf numFmtId="0" fontId="5" fillId="14" borderId="4" xfId="54" applyFill="1" applyBorder="1" applyProtection="1" quotePrefix="1">
      <alignment horizontal="left" vertical="center" indent="1"/>
      <protection locked="0"/>
    </xf>
    <xf numFmtId="3" fontId="12" fillId="14" borderId="1" xfId="52" applyNumberFormat="1" applyFont="1" applyFill="1" applyBorder="1" applyProtection="1">
      <alignment horizontal="right" vertical="center"/>
      <protection locked="0"/>
    </xf>
    <xf numFmtId="3" fontId="5" fillId="14" borderId="1" xfId="52" applyNumberFormat="1" applyFill="1" applyBorder="1" applyProtection="1">
      <alignment horizontal="right" vertical="center"/>
      <protection locked="0"/>
    </xf>
    <xf numFmtId="0" fontId="5" fillId="14" borderId="4" xfId="54" applyFont="1" applyFill="1" applyBorder="1" applyProtection="1" quotePrefix="1">
      <alignment horizontal="left" vertical="center" indent="1"/>
      <protection locked="0"/>
    </xf>
    <xf numFmtId="0" fontId="0" fillId="14" borderId="4" xfId="54" applyFont="1" applyFill="1" applyBorder="1" applyProtection="1" quotePrefix="1">
      <alignment horizontal="left" vertical="center" indent="1"/>
      <protection locked="0"/>
    </xf>
    <xf numFmtId="3" fontId="11" fillId="14" borderId="1" xfId="52" applyNumberFormat="1" applyFont="1" applyFill="1" applyBorder="1" applyProtection="1">
      <alignment horizontal="right" vertical="center"/>
      <protection locked="0"/>
    </xf>
    <xf numFmtId="3" fontId="0" fillId="14" borderId="1" xfId="52" applyNumberFormat="1" applyFont="1" applyFill="1" applyBorder="1" applyProtection="1">
      <alignment horizontal="right" vertical="center"/>
      <protection locked="0"/>
    </xf>
    <xf numFmtId="3" fontId="11" fillId="14" borderId="1" xfId="52" applyNumberFormat="1" applyFont="1" applyFill="1" applyBorder="1">
      <alignment horizontal="right" vertical="center"/>
    </xf>
    <xf numFmtId="0" fontId="3" fillId="16" borderId="5" xfId="22" applyFont="1" applyFill="1" applyBorder="1">
      <alignment horizontal="left" vertical="center" indent="1"/>
    </xf>
    <xf numFmtId="3" fontId="16" fillId="16" borderId="6" xfId="20" applyNumberFormat="1" applyFont="1" applyFill="1" applyBorder="1">
      <alignment vertical="center"/>
    </xf>
    <xf numFmtId="3" fontId="3" fillId="16" borderId="6" xfId="20" applyNumberFormat="1" applyFill="1" applyBorder="1">
      <alignment vertical="center"/>
    </xf>
    <xf numFmtId="3" fontId="17" fillId="16" borderId="6" xfId="20" applyNumberFormat="1" applyFont="1" applyFill="1" applyBorder="1">
      <alignment vertical="center"/>
    </xf>
    <xf numFmtId="0" fontId="5" fillId="14" borderId="4" xfId="54" applyFont="1" applyFill="1" applyBorder="1" quotePrefix="1">
      <alignment horizontal="left" vertical="center" indent="1"/>
    </xf>
    <xf numFmtId="3" fontId="0" fillId="14" borderId="7" xfId="52" applyNumberFormat="1" applyFont="1" applyFill="1" applyBorder="1">
      <alignment horizontal="right" vertical="center"/>
    </xf>
    <xf numFmtId="0" fontId="5" fillId="14" borderId="8" xfId="54" applyFill="1" applyBorder="1" quotePrefix="1">
      <alignment horizontal="left" vertical="center" indent="1"/>
    </xf>
    <xf numFmtId="3" fontId="12" fillId="14" borderId="7" xfId="52" applyNumberFormat="1" applyFont="1" applyFill="1" applyBorder="1">
      <alignment horizontal="right" vertical="center"/>
    </xf>
    <xf numFmtId="3" fontId="5" fillId="14" borderId="7" xfId="52" applyNumberFormat="1" applyFill="1" applyBorder="1">
      <alignment horizontal="right" vertical="center"/>
    </xf>
    <xf numFmtId="3" fontId="0" fillId="0" borderId="0" xfId="0" applyNumberFormat="1" applyAlignment="1">
      <alignment/>
    </xf>
    <xf numFmtId="0" fontId="3" fillId="16" borderId="5" xfId="22" applyFont="1" applyFill="1" applyBorder="1" applyAlignment="1">
      <alignment horizontal="left" vertical="center" wrapText="1" indent="1"/>
    </xf>
    <xf numFmtId="3" fontId="5" fillId="0" borderId="1" xfId="52" applyNumberFormat="1" applyFill="1" applyBorder="1">
      <alignment horizontal="right" vertical="center"/>
    </xf>
    <xf numFmtId="0" fontId="5" fillId="14" borderId="8" xfId="54" applyFont="1" applyFill="1" applyBorder="1" applyAlignment="1" quotePrefix="1">
      <alignment horizontal="left" vertical="center" wrapText="1" indent="1"/>
    </xf>
    <xf numFmtId="0" fontId="16" fillId="16" borderId="5" xfId="22" applyFont="1" applyFill="1" applyBorder="1" applyAlignment="1">
      <alignment horizontal="left" vertical="center" wrapText="1" indent="1"/>
    </xf>
    <xf numFmtId="3" fontId="18" fillId="16" borderId="6" xfId="20" applyNumberFormat="1" applyFont="1" applyFill="1" applyBorder="1">
      <alignment vertical="center"/>
    </xf>
    <xf numFmtId="0" fontId="3" fillId="19" borderId="9" xfId="22" applyFont="1" applyFill="1" applyBorder="1">
      <alignment horizontal="left" vertical="center" indent="1"/>
    </xf>
    <xf numFmtId="3" fontId="16" fillId="19" borderId="10" xfId="20" applyNumberFormat="1" applyFont="1" applyFill="1" applyBorder="1">
      <alignment vertical="center"/>
    </xf>
    <xf numFmtId="3" fontId="3" fillId="19" borderId="10" xfId="20" applyNumberFormat="1" applyFill="1" applyBorder="1">
      <alignment vertical="center"/>
    </xf>
    <xf numFmtId="3" fontId="18" fillId="19" borderId="10" xfId="20" applyNumberFormat="1" applyFont="1" applyFill="1" applyBorder="1">
      <alignment vertical="center"/>
    </xf>
    <xf numFmtId="3" fontId="11" fillId="0" borderId="0" xfId="0" applyNumberFormat="1" applyFont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M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140625" style="0" customWidth="1"/>
    <col min="2" max="2" width="13.00390625" style="6" customWidth="1"/>
    <col min="3" max="3" width="13.421875" style="0" customWidth="1"/>
    <col min="4" max="4" width="13.140625" style="0" customWidth="1"/>
    <col min="5" max="5" width="13.421875" style="0" customWidth="1"/>
    <col min="6" max="6" width="12.57421875" style="0" customWidth="1"/>
    <col min="7" max="7" width="13.421875" style="0" customWidth="1"/>
    <col min="8" max="8" width="13.140625" style="5" customWidth="1"/>
    <col min="9" max="9" width="15.7109375" style="0" customWidth="1"/>
    <col min="10" max="10" width="12.7109375" style="0" customWidth="1"/>
    <col min="11" max="11" width="12.28125" style="0" customWidth="1"/>
    <col min="12" max="12" width="11.8515625" style="6" customWidth="1"/>
    <col min="13" max="13" width="11.140625" style="0" bestFit="1" customWidth="1"/>
  </cols>
  <sheetData>
    <row r="1" spans="1:6" ht="24">
      <c r="A1" s="1" t="s">
        <v>0</v>
      </c>
      <c r="B1" s="2"/>
      <c r="C1" s="3"/>
      <c r="D1" s="3"/>
      <c r="E1" s="4"/>
      <c r="F1" s="4"/>
    </row>
    <row r="2" spans="1:9" ht="12.75">
      <c r="A2" s="7"/>
      <c r="B2" s="8"/>
      <c r="C2" s="9"/>
      <c r="D2" s="9"/>
      <c r="E2" s="9"/>
      <c r="F2" s="9"/>
      <c r="G2" s="9"/>
      <c r="H2" s="10"/>
      <c r="I2" s="9"/>
    </row>
    <row r="3" spans="1:12" ht="32.25" customHeigh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3" t="s">
        <v>9</v>
      </c>
      <c r="J3" s="15" t="s">
        <v>10</v>
      </c>
      <c r="K3" s="16" t="s">
        <v>11</v>
      </c>
      <c r="L3" s="17" t="s">
        <v>12</v>
      </c>
    </row>
    <row r="4" spans="1:12" ht="12.75" customHeight="1">
      <c r="A4" s="11"/>
      <c r="B4" s="18" t="s">
        <v>13</v>
      </c>
      <c r="C4" s="19" t="s">
        <v>14</v>
      </c>
      <c r="D4" s="19" t="s">
        <v>14</v>
      </c>
      <c r="E4" s="19" t="s">
        <v>14</v>
      </c>
      <c r="F4" s="19" t="s">
        <v>14</v>
      </c>
      <c r="G4" s="19" t="s">
        <v>14</v>
      </c>
      <c r="H4" s="20"/>
      <c r="I4" s="19" t="s">
        <v>14</v>
      </c>
      <c r="J4" s="21" t="s">
        <v>14</v>
      </c>
      <c r="K4" s="21" t="s">
        <v>14</v>
      </c>
      <c r="L4" s="22" t="s">
        <v>14</v>
      </c>
    </row>
    <row r="5" spans="1:12" ht="12.75" customHeight="1">
      <c r="A5" s="23" t="s">
        <v>15</v>
      </c>
      <c r="B5" s="24">
        <v>7</v>
      </c>
      <c r="C5" s="25">
        <v>574381.31</v>
      </c>
      <c r="D5" s="25">
        <v>10224.02</v>
      </c>
      <c r="E5" s="25">
        <v>311565.67</v>
      </c>
      <c r="F5" s="25"/>
      <c r="G5" s="25"/>
      <c r="H5" s="26">
        <v>177.55</v>
      </c>
      <c r="I5" s="25">
        <v>25523.04</v>
      </c>
      <c r="J5" s="25">
        <v>921871.59</v>
      </c>
      <c r="K5" s="25">
        <v>10875000</v>
      </c>
      <c r="L5" s="24"/>
    </row>
    <row r="6" spans="1:12" ht="12.75" customHeight="1">
      <c r="A6" s="27" t="s">
        <v>16</v>
      </c>
      <c r="B6" s="28">
        <v>70</v>
      </c>
      <c r="C6" s="29">
        <v>2387409.69</v>
      </c>
      <c r="D6" s="29">
        <v>206317.24</v>
      </c>
      <c r="E6" s="29">
        <v>2391377.54</v>
      </c>
      <c r="F6" s="29">
        <v>80673.13</v>
      </c>
      <c r="G6" s="29">
        <v>61086.59</v>
      </c>
      <c r="H6" s="26">
        <v>1804355.29</v>
      </c>
      <c r="I6" s="29">
        <v>125626.58</v>
      </c>
      <c r="J6" s="25">
        <v>7056846.06</v>
      </c>
      <c r="K6" s="25">
        <v>1530000</v>
      </c>
      <c r="L6" s="24">
        <v>38000</v>
      </c>
    </row>
    <row r="7" spans="1:12" ht="12.75" customHeight="1">
      <c r="A7" s="23" t="s">
        <v>17</v>
      </c>
      <c r="B7" s="24">
        <v>68</v>
      </c>
      <c r="C7" s="25">
        <v>2338615.7</v>
      </c>
      <c r="D7" s="25">
        <v>15753.49</v>
      </c>
      <c r="E7" s="25">
        <v>412299.04</v>
      </c>
      <c r="F7" s="25">
        <v>39617.79</v>
      </c>
      <c r="G7" s="25"/>
      <c r="H7" s="26">
        <v>224030.74</v>
      </c>
      <c r="I7" s="25">
        <v>118203.58</v>
      </c>
      <c r="J7" s="25">
        <v>3148520.34</v>
      </c>
      <c r="K7" s="25">
        <v>36000</v>
      </c>
      <c r="L7" s="24">
        <v>36000</v>
      </c>
    </row>
    <row r="8" spans="1:12" ht="12.75" customHeight="1">
      <c r="A8" s="27" t="s">
        <v>18</v>
      </c>
      <c r="B8" s="28">
        <v>50</v>
      </c>
      <c r="C8" s="29">
        <v>1492674.78</v>
      </c>
      <c r="D8" s="29">
        <v>97236.82</v>
      </c>
      <c r="E8" s="29">
        <v>199955.48</v>
      </c>
      <c r="F8" s="29">
        <v>2499.36</v>
      </c>
      <c r="G8" s="29"/>
      <c r="H8" s="26">
        <v>1113.62</v>
      </c>
      <c r="I8" s="29">
        <v>102220.86</v>
      </c>
      <c r="J8" s="25">
        <v>1895700.92</v>
      </c>
      <c r="K8" s="25"/>
      <c r="L8" s="24"/>
    </row>
    <row r="9" spans="1:12" ht="12.75" customHeight="1">
      <c r="A9" s="27" t="s">
        <v>19</v>
      </c>
      <c r="B9" s="28">
        <v>4</v>
      </c>
      <c r="C9" s="29">
        <v>193562.69</v>
      </c>
      <c r="D9" s="29">
        <v>15307.34</v>
      </c>
      <c r="E9" s="29">
        <v>73088.41</v>
      </c>
      <c r="F9" s="29">
        <v>24486.45</v>
      </c>
      <c r="G9" s="29">
        <v>9896.27</v>
      </c>
      <c r="H9" s="26">
        <v>15781.37</v>
      </c>
      <c r="I9" s="29">
        <v>79683.49</v>
      </c>
      <c r="J9" s="25">
        <v>411806.02</v>
      </c>
      <c r="K9" s="25">
        <v>5000</v>
      </c>
      <c r="L9" s="24"/>
    </row>
    <row r="10" spans="1:12" ht="12.75" customHeight="1">
      <c r="A10" s="27" t="s">
        <v>20</v>
      </c>
      <c r="B10" s="28">
        <v>13</v>
      </c>
      <c r="C10" s="29">
        <v>772968.34</v>
      </c>
      <c r="D10" s="29">
        <v>9666.77</v>
      </c>
      <c r="E10" s="29">
        <v>207335.15</v>
      </c>
      <c r="F10" s="29">
        <v>13038.89</v>
      </c>
      <c r="G10" s="29">
        <v>58000.63</v>
      </c>
      <c r="H10" s="26">
        <v>757.45</v>
      </c>
      <c r="I10" s="29">
        <v>27511.63</v>
      </c>
      <c r="J10" s="25">
        <v>1089278.86</v>
      </c>
      <c r="K10" s="25">
        <v>42000</v>
      </c>
      <c r="L10" s="24"/>
    </row>
    <row r="11" spans="1:12" ht="12.75" customHeight="1">
      <c r="A11" s="30" t="s">
        <v>21</v>
      </c>
      <c r="B11" s="28">
        <v>27</v>
      </c>
      <c r="C11" s="29">
        <v>4032998.59</v>
      </c>
      <c r="D11" s="29">
        <v>45798.64</v>
      </c>
      <c r="E11" s="29">
        <v>1011390.47</v>
      </c>
      <c r="F11" s="29">
        <v>1042457.39</v>
      </c>
      <c r="G11" s="29">
        <v>2360935.5</v>
      </c>
      <c r="H11" s="26">
        <v>31771.13</v>
      </c>
      <c r="I11" s="29">
        <v>408643.16</v>
      </c>
      <c r="J11" s="25">
        <v>8933994.88</v>
      </c>
      <c r="K11" s="25">
        <v>97000</v>
      </c>
      <c r="L11" s="24">
        <f>54000</f>
        <v>54000</v>
      </c>
    </row>
    <row r="12" spans="1:12" ht="12.75" customHeight="1">
      <c r="A12" s="23" t="s">
        <v>22</v>
      </c>
      <c r="B12" s="24">
        <v>74</v>
      </c>
      <c r="C12" s="25">
        <v>2458794.64</v>
      </c>
      <c r="D12" s="25">
        <v>80082.97</v>
      </c>
      <c r="E12" s="25">
        <v>6674625.63</v>
      </c>
      <c r="F12" s="25">
        <v>150056</v>
      </c>
      <c r="G12" s="25">
        <v>16838.91</v>
      </c>
      <c r="H12" s="26">
        <v>22222669.590000004</v>
      </c>
      <c r="I12" s="25">
        <v>164601</v>
      </c>
      <c r="J12" s="25">
        <v>31767668.740000002</v>
      </c>
      <c r="K12" s="25">
        <v>387110000</v>
      </c>
      <c r="L12" s="24">
        <v>11643000</v>
      </c>
    </row>
    <row r="13" spans="1:12" ht="12.75" customHeight="1">
      <c r="A13" s="27" t="s">
        <v>23</v>
      </c>
      <c r="B13" s="28">
        <v>54</v>
      </c>
      <c r="C13" s="29">
        <v>3636942.7</v>
      </c>
      <c r="D13" s="29">
        <v>2880388.46</v>
      </c>
      <c r="E13" s="29">
        <v>9872321.34</v>
      </c>
      <c r="F13" s="29">
        <v>1836955.28</v>
      </c>
      <c r="G13" s="29">
        <v>94267.2</v>
      </c>
      <c r="H13" s="26">
        <v>1904.1</v>
      </c>
      <c r="I13" s="29">
        <v>612844.81</v>
      </c>
      <c r="J13" s="25">
        <v>18935623.89</v>
      </c>
      <c r="K13" s="25">
        <v>8008000</v>
      </c>
      <c r="L13" s="24">
        <f>14000</f>
        <v>14000</v>
      </c>
    </row>
    <row r="14" spans="1:12" s="5" customFormat="1" ht="12.75" customHeight="1">
      <c r="A14" s="31" t="s">
        <v>24</v>
      </c>
      <c r="B14" s="32">
        <v>127</v>
      </c>
      <c r="C14" s="33">
        <v>5855278.02</v>
      </c>
      <c r="D14" s="33">
        <v>52333.47</v>
      </c>
      <c r="E14" s="33">
        <v>822787.8</v>
      </c>
      <c r="F14" s="33">
        <v>149015.9</v>
      </c>
      <c r="G14" s="33">
        <v>52406.05</v>
      </c>
      <c r="H14" s="26">
        <v>1010584.52</v>
      </c>
      <c r="I14" s="33">
        <v>230131.12</v>
      </c>
      <c r="J14" s="26">
        <v>8172536.88</v>
      </c>
      <c r="K14" s="26">
        <v>1133000</v>
      </c>
      <c r="L14" s="34">
        <v>19000</v>
      </c>
    </row>
    <row r="15" spans="1:12" ht="12.75" customHeight="1">
      <c r="A15" s="27" t="s">
        <v>25</v>
      </c>
      <c r="B15" s="28">
        <v>34</v>
      </c>
      <c r="C15" s="29">
        <v>1326773.67</v>
      </c>
      <c r="D15" s="29">
        <v>24708.82</v>
      </c>
      <c r="E15" s="29">
        <v>90252.51</v>
      </c>
      <c r="F15" s="29">
        <v>10067.29</v>
      </c>
      <c r="G15" s="29">
        <v>88042.08</v>
      </c>
      <c r="H15" s="26">
        <v>1481.29</v>
      </c>
      <c r="I15" s="29">
        <v>49000.45</v>
      </c>
      <c r="J15" s="25">
        <v>1590326.11</v>
      </c>
      <c r="K15" s="25"/>
      <c r="L15" s="24"/>
    </row>
    <row r="16" spans="1:12" ht="12.75" customHeight="1">
      <c r="A16" s="27" t="s">
        <v>26</v>
      </c>
      <c r="B16" s="28">
        <v>42</v>
      </c>
      <c r="C16" s="29">
        <v>1860470.73</v>
      </c>
      <c r="D16" s="29">
        <v>934566.12</v>
      </c>
      <c r="E16" s="29">
        <v>6898418.41</v>
      </c>
      <c r="F16" s="29">
        <v>484549.1</v>
      </c>
      <c r="G16" s="29"/>
      <c r="H16" s="26">
        <v>73125.49</v>
      </c>
      <c r="I16" s="29">
        <v>690805.33</v>
      </c>
      <c r="J16" s="25">
        <v>10941935.18</v>
      </c>
      <c r="K16" s="25">
        <v>518000</v>
      </c>
      <c r="L16" s="24">
        <v>114000</v>
      </c>
    </row>
    <row r="17" spans="1:12" ht="12.75" customHeight="1">
      <c r="A17" s="23" t="s">
        <v>27</v>
      </c>
      <c r="B17" s="24">
        <v>711</v>
      </c>
      <c r="C17" s="25">
        <v>24400619.06</v>
      </c>
      <c r="D17" s="25">
        <v>1014263.26</v>
      </c>
      <c r="E17" s="25">
        <v>3723438.22</v>
      </c>
      <c r="F17" s="25">
        <v>402441.86</v>
      </c>
      <c r="G17" s="25">
        <v>700970.02</v>
      </c>
      <c r="H17" s="26">
        <v>38928.99</v>
      </c>
      <c r="I17" s="25">
        <v>401081.55</v>
      </c>
      <c r="J17" s="25">
        <v>30681742.96</v>
      </c>
      <c r="K17" s="25">
        <v>18402000</v>
      </c>
      <c r="L17" s="24">
        <f>13729000+1405000+1486000+72000</f>
        <v>16692000</v>
      </c>
    </row>
    <row r="18" spans="1:12" ht="19.5" customHeight="1" thickBot="1">
      <c r="A18" s="35" t="s">
        <v>61</v>
      </c>
      <c r="B18" s="36">
        <v>1281</v>
      </c>
      <c r="C18" s="37">
        <v>51331489.92</v>
      </c>
      <c r="D18" s="37">
        <v>5386647.42</v>
      </c>
      <c r="E18" s="37">
        <v>32688855.67</v>
      </c>
      <c r="F18" s="37">
        <v>4244080.5</v>
      </c>
      <c r="G18" s="37">
        <v>3442443.25</v>
      </c>
      <c r="H18" s="38">
        <v>25426681.13</v>
      </c>
      <c r="I18" s="37">
        <v>3046600.13</v>
      </c>
      <c r="J18" s="37">
        <v>125547852.43</v>
      </c>
      <c r="K18" s="37">
        <f>SUM(K5:K17)</f>
        <v>427756000</v>
      </c>
      <c r="L18" s="36">
        <f>SUM(L5:L17)</f>
        <v>28610000</v>
      </c>
    </row>
    <row r="19" spans="1:12" ht="12.75" customHeight="1" thickTop="1">
      <c r="A19" s="39" t="s">
        <v>28</v>
      </c>
      <c r="B19" s="24">
        <v>1</v>
      </c>
      <c r="C19" s="25">
        <v>199486.58</v>
      </c>
      <c r="D19" s="25">
        <v>1785.3</v>
      </c>
      <c r="E19" s="25"/>
      <c r="F19" s="25"/>
      <c r="G19" s="25"/>
      <c r="H19" s="40">
        <v>0</v>
      </c>
      <c r="I19" s="25"/>
      <c r="J19" s="25">
        <v>201271.88</v>
      </c>
      <c r="K19" s="25"/>
      <c r="L19" s="24"/>
    </row>
    <row r="20" spans="1:12" ht="12.75" customHeight="1">
      <c r="A20" s="23" t="s">
        <v>29</v>
      </c>
      <c r="B20" s="24">
        <v>3</v>
      </c>
      <c r="C20" s="25">
        <v>175816.19</v>
      </c>
      <c r="D20" s="25"/>
      <c r="E20" s="25">
        <v>12168</v>
      </c>
      <c r="F20" s="25"/>
      <c r="G20" s="25"/>
      <c r="H20" s="40">
        <v>88480.95</v>
      </c>
      <c r="I20" s="25">
        <v>996.5</v>
      </c>
      <c r="J20" s="25">
        <v>277461.64</v>
      </c>
      <c r="K20" s="25"/>
      <c r="L20" s="24"/>
    </row>
    <row r="21" spans="1:12" ht="12.75" customHeight="1">
      <c r="A21" s="41" t="s">
        <v>30</v>
      </c>
      <c r="B21" s="42">
        <v>176</v>
      </c>
      <c r="C21" s="43">
        <v>6486045.53</v>
      </c>
      <c r="D21" s="43">
        <v>113378.66</v>
      </c>
      <c r="E21" s="43">
        <v>3172409.92</v>
      </c>
      <c r="F21" s="43">
        <v>301891.79</v>
      </c>
      <c r="G21" s="43">
        <v>48527.53</v>
      </c>
      <c r="H21" s="40">
        <v>14002.52</v>
      </c>
      <c r="I21" s="43">
        <v>1147436.75</v>
      </c>
      <c r="J21" s="43">
        <v>11283692.7</v>
      </c>
      <c r="K21" s="43">
        <v>1080000</v>
      </c>
      <c r="L21" s="42">
        <f>51000</f>
        <v>51000</v>
      </c>
    </row>
    <row r="22" spans="1:13" ht="12.75" customHeight="1">
      <c r="A22" s="23" t="s">
        <v>31</v>
      </c>
      <c r="B22" s="24">
        <v>37</v>
      </c>
      <c r="C22" s="25">
        <v>1394459.06</v>
      </c>
      <c r="D22" s="25">
        <v>25540.29</v>
      </c>
      <c r="E22" s="25">
        <v>4554728.32</v>
      </c>
      <c r="F22" s="25">
        <v>502266.29</v>
      </c>
      <c r="G22" s="25">
        <v>406149.43</v>
      </c>
      <c r="H22" s="40">
        <v>1908906.98</v>
      </c>
      <c r="I22" s="25">
        <v>17416325.3</v>
      </c>
      <c r="J22" s="25">
        <v>26208375.67</v>
      </c>
      <c r="K22" s="25">
        <v>19582000</v>
      </c>
      <c r="L22" s="24">
        <f>5000+6000+183000+5686000+689000+193000+18000+304000+6350000+507000+114000+5314000</f>
        <v>19369000</v>
      </c>
      <c r="M22" s="44"/>
    </row>
    <row r="23" spans="1:12" ht="19.5" customHeight="1" thickBot="1">
      <c r="A23" s="45" t="s">
        <v>62</v>
      </c>
      <c r="B23" s="36">
        <v>217</v>
      </c>
      <c r="C23" s="37">
        <v>8255807.36</v>
      </c>
      <c r="D23" s="37">
        <v>140704.25</v>
      </c>
      <c r="E23" s="37">
        <v>7739306.24</v>
      </c>
      <c r="F23" s="37">
        <v>804158.08</v>
      </c>
      <c r="G23" s="37">
        <v>454676.96</v>
      </c>
      <c r="H23" s="38">
        <v>2011390.45</v>
      </c>
      <c r="I23" s="37">
        <v>18564758.55</v>
      </c>
      <c r="J23" s="37">
        <v>37970801.89</v>
      </c>
      <c r="K23" s="37">
        <f>SUM(K19:K22)</f>
        <v>20662000</v>
      </c>
      <c r="L23" s="36">
        <f>SUM(L19:L22)</f>
        <v>19420000</v>
      </c>
    </row>
    <row r="24" spans="1:12" ht="12.75" customHeight="1" thickTop="1">
      <c r="A24" s="39" t="s">
        <v>32</v>
      </c>
      <c r="B24" s="24">
        <v>3</v>
      </c>
      <c r="C24" s="25">
        <v>179670.34</v>
      </c>
      <c r="D24" s="25">
        <v>1528.67</v>
      </c>
      <c r="E24" s="25">
        <v>56819.06</v>
      </c>
      <c r="F24" s="25"/>
      <c r="G24" s="25"/>
      <c r="H24" s="40">
        <v>19.22</v>
      </c>
      <c r="I24" s="25">
        <v>55.51</v>
      </c>
      <c r="J24" s="25">
        <v>238092.8</v>
      </c>
      <c r="K24" s="25">
        <v>242000</v>
      </c>
      <c r="L24" s="24"/>
    </row>
    <row r="25" spans="1:12" ht="12.75" customHeight="1">
      <c r="A25" s="23" t="s">
        <v>33</v>
      </c>
      <c r="B25" s="24">
        <v>48</v>
      </c>
      <c r="C25" s="25">
        <v>1619437.44</v>
      </c>
      <c r="D25" s="25">
        <v>86420</v>
      </c>
      <c r="E25" s="25">
        <v>3087206.51</v>
      </c>
      <c r="F25" s="25">
        <v>181149.21</v>
      </c>
      <c r="G25" s="25">
        <v>13172.33</v>
      </c>
      <c r="H25" s="40">
        <v>2159.76</v>
      </c>
      <c r="I25" s="25">
        <v>515047.08</v>
      </c>
      <c r="J25" s="25">
        <v>5504592.33</v>
      </c>
      <c r="K25" s="25">
        <v>1103000</v>
      </c>
      <c r="L25" s="24">
        <f>1027000+5000</f>
        <v>1032000</v>
      </c>
    </row>
    <row r="26" spans="1:12" ht="12.75" customHeight="1">
      <c r="A26" s="41" t="s">
        <v>34</v>
      </c>
      <c r="B26" s="42">
        <v>173</v>
      </c>
      <c r="C26" s="43">
        <v>5168168.41</v>
      </c>
      <c r="D26" s="43">
        <v>150953.25</v>
      </c>
      <c r="E26" s="43">
        <v>12849788.28</v>
      </c>
      <c r="F26" s="43">
        <v>1203763.37</v>
      </c>
      <c r="G26" s="43">
        <v>988771.93</v>
      </c>
      <c r="H26" s="40">
        <v>14485842.360000001</v>
      </c>
      <c r="I26" s="43">
        <v>1172835.19</v>
      </c>
      <c r="J26" s="43">
        <v>36020122.79</v>
      </c>
      <c r="K26" s="43">
        <v>14363000</v>
      </c>
      <c r="L26" s="42">
        <f>1532000+797000+380000</f>
        <v>2709000</v>
      </c>
    </row>
    <row r="27" spans="1:12" ht="12.75" customHeight="1">
      <c r="A27" s="23" t="s">
        <v>35</v>
      </c>
      <c r="B27" s="24">
        <v>123</v>
      </c>
      <c r="C27" s="25">
        <v>4520434.95</v>
      </c>
      <c r="D27" s="25">
        <v>130687.66</v>
      </c>
      <c r="E27" s="25">
        <v>2707281.94</v>
      </c>
      <c r="F27" s="25">
        <v>124607.29</v>
      </c>
      <c r="G27" s="25"/>
      <c r="H27" s="40">
        <v>1812330.2</v>
      </c>
      <c r="I27" s="25">
        <v>1511360.95</v>
      </c>
      <c r="J27" s="46">
        <f>SUM(C27:I27)</f>
        <v>10806702.99</v>
      </c>
      <c r="K27" s="25">
        <v>19220000</v>
      </c>
      <c r="L27" s="24">
        <f>10270000+2900000+949000</f>
        <v>14119000</v>
      </c>
    </row>
    <row r="28" spans="1:12" ht="19.5" customHeight="1" thickBot="1">
      <c r="A28" s="45" t="s">
        <v>63</v>
      </c>
      <c r="B28" s="36">
        <v>347</v>
      </c>
      <c r="C28" s="37">
        <v>11487711.14</v>
      </c>
      <c r="D28" s="37">
        <v>369589.58</v>
      </c>
      <c r="E28" s="37">
        <v>18701095.79</v>
      </c>
      <c r="F28" s="37">
        <v>1501298.08</v>
      </c>
      <c r="G28" s="37">
        <v>1001944.26</v>
      </c>
      <c r="H28" s="38">
        <v>16300351.54</v>
      </c>
      <c r="I28" s="37">
        <v>3188575.64</v>
      </c>
      <c r="J28" s="37">
        <v>52569510.910000004</v>
      </c>
      <c r="K28" s="37">
        <f>SUM(K24:K27)</f>
        <v>34928000</v>
      </c>
      <c r="L28" s="36">
        <f>SUM(L24:L27)</f>
        <v>17860000</v>
      </c>
    </row>
    <row r="29" spans="1:12" ht="12.75" customHeight="1" thickTop="1">
      <c r="A29" s="39" t="s">
        <v>36</v>
      </c>
      <c r="B29" s="24">
        <v>3</v>
      </c>
      <c r="C29" s="25">
        <v>234112.58</v>
      </c>
      <c r="D29" s="25">
        <v>14246.64</v>
      </c>
      <c r="E29" s="25">
        <v>225248.77</v>
      </c>
      <c r="F29" s="25">
        <v>4610.9</v>
      </c>
      <c r="G29" s="25"/>
      <c r="H29" s="40">
        <v>77629.77</v>
      </c>
      <c r="I29" s="25">
        <v>3895.84</v>
      </c>
      <c r="J29" s="25">
        <v>559744.5</v>
      </c>
      <c r="K29" s="25">
        <v>203000</v>
      </c>
      <c r="L29" s="24"/>
    </row>
    <row r="30" spans="1:12" ht="12.75" customHeight="1">
      <c r="A30" s="23" t="s">
        <v>37</v>
      </c>
      <c r="B30" s="24">
        <v>307</v>
      </c>
      <c r="C30" s="25">
        <v>9547580.46</v>
      </c>
      <c r="D30" s="25">
        <v>672800.01</v>
      </c>
      <c r="E30" s="25">
        <v>5829593.14</v>
      </c>
      <c r="F30" s="25">
        <v>1555759.06</v>
      </c>
      <c r="G30" s="25">
        <v>596640.01</v>
      </c>
      <c r="H30" s="40">
        <v>6667196.34</v>
      </c>
      <c r="I30" s="25">
        <v>2309104.01</v>
      </c>
      <c r="J30" s="25">
        <v>27178673.03</v>
      </c>
      <c r="K30" s="25">
        <v>4314000</v>
      </c>
      <c r="L30" s="24">
        <f>185000+19000+600000</f>
        <v>804000</v>
      </c>
    </row>
    <row r="31" spans="1:12" ht="12.75" customHeight="1">
      <c r="A31" s="41" t="s">
        <v>38</v>
      </c>
      <c r="B31" s="42">
        <v>322</v>
      </c>
      <c r="C31" s="43">
        <v>13947261.74</v>
      </c>
      <c r="D31" s="43">
        <v>58977.61</v>
      </c>
      <c r="E31" s="43">
        <v>2639247.3</v>
      </c>
      <c r="F31" s="43">
        <v>704284.17</v>
      </c>
      <c r="G31" s="43">
        <v>45700.08</v>
      </c>
      <c r="H31" s="40">
        <v>1368583.57</v>
      </c>
      <c r="I31" s="43">
        <v>1320046.11</v>
      </c>
      <c r="J31" s="43">
        <v>20084100.58</v>
      </c>
      <c r="K31" s="43">
        <v>2883000</v>
      </c>
      <c r="L31" s="42"/>
    </row>
    <row r="32" spans="1:12" ht="12.75" customHeight="1">
      <c r="A32" s="23" t="s">
        <v>39</v>
      </c>
      <c r="B32" s="24">
        <v>28</v>
      </c>
      <c r="C32" s="25">
        <v>928092.42</v>
      </c>
      <c r="D32" s="25">
        <v>119149.39</v>
      </c>
      <c r="E32" s="25">
        <v>3565771.26</v>
      </c>
      <c r="F32" s="25">
        <v>188103.71</v>
      </c>
      <c r="G32" s="25">
        <v>11650.47</v>
      </c>
      <c r="H32" s="40">
        <v>109513.28</v>
      </c>
      <c r="I32" s="25">
        <v>1247434.85</v>
      </c>
      <c r="J32" s="25">
        <v>6169715.38</v>
      </c>
      <c r="K32" s="25">
        <v>1533000</v>
      </c>
      <c r="L32" s="24">
        <f>884000+501000</f>
        <v>1385000</v>
      </c>
    </row>
    <row r="33" spans="1:12" ht="19.5" customHeight="1" thickBot="1">
      <c r="A33" s="45" t="s">
        <v>64</v>
      </c>
      <c r="B33" s="36">
        <v>660</v>
      </c>
      <c r="C33" s="37">
        <v>24657047.2</v>
      </c>
      <c r="D33" s="37">
        <v>865173.65</v>
      </c>
      <c r="E33" s="37">
        <v>12259860.47</v>
      </c>
      <c r="F33" s="37">
        <v>2452757.84</v>
      </c>
      <c r="G33" s="37">
        <v>653990.56</v>
      </c>
      <c r="H33" s="38">
        <v>8222922.96</v>
      </c>
      <c r="I33" s="37">
        <v>4880480.81</v>
      </c>
      <c r="J33" s="37">
        <v>53992233.49</v>
      </c>
      <c r="K33" s="37">
        <f>SUM(K29:K32)</f>
        <v>8933000</v>
      </c>
      <c r="L33" s="36">
        <f>SUM(L29:L32)</f>
        <v>2189000</v>
      </c>
    </row>
    <row r="34" spans="1:12" ht="12.75" customHeight="1" thickTop="1">
      <c r="A34" s="39" t="s">
        <v>40</v>
      </c>
      <c r="B34" s="24">
        <v>2</v>
      </c>
      <c r="C34" s="25">
        <v>161329.44</v>
      </c>
      <c r="D34" s="25"/>
      <c r="E34" s="25"/>
      <c r="F34" s="25"/>
      <c r="G34" s="25"/>
      <c r="H34" s="40">
        <v>0</v>
      </c>
      <c r="I34" s="25"/>
      <c r="J34" s="25">
        <v>161329.44</v>
      </c>
      <c r="K34" s="25"/>
      <c r="L34" s="24"/>
    </row>
    <row r="35" spans="1:12" ht="12.75" customHeight="1">
      <c r="A35" s="23" t="s">
        <v>41</v>
      </c>
      <c r="B35" s="24">
        <v>133</v>
      </c>
      <c r="C35" s="25">
        <v>4302027.42</v>
      </c>
      <c r="D35" s="25">
        <v>249681.36</v>
      </c>
      <c r="E35" s="25">
        <v>56967753.56</v>
      </c>
      <c r="F35" s="25">
        <v>45767.73</v>
      </c>
      <c r="G35" s="25">
        <v>263002.27</v>
      </c>
      <c r="H35" s="40">
        <v>806282.44</v>
      </c>
      <c r="I35" s="25">
        <v>276618.8</v>
      </c>
      <c r="J35" s="25">
        <v>62911133.58</v>
      </c>
      <c r="K35" s="25">
        <v>627000</v>
      </c>
      <c r="L35" s="24">
        <f>13000+79000</f>
        <v>92000</v>
      </c>
    </row>
    <row r="36" spans="1:12" ht="12.75" customHeight="1">
      <c r="A36" s="41" t="s">
        <v>42</v>
      </c>
      <c r="B36" s="42">
        <v>75</v>
      </c>
      <c r="C36" s="43">
        <v>2225966.21</v>
      </c>
      <c r="D36" s="43">
        <v>116387.5</v>
      </c>
      <c r="E36" s="43">
        <v>1980483.81</v>
      </c>
      <c r="F36" s="43">
        <v>137117.25</v>
      </c>
      <c r="G36" s="43">
        <v>48872.66</v>
      </c>
      <c r="H36" s="40">
        <v>879539.29</v>
      </c>
      <c r="I36" s="43">
        <v>132947.9</v>
      </c>
      <c r="J36" s="43">
        <v>5521314.62</v>
      </c>
      <c r="K36" s="43">
        <v>4264000</v>
      </c>
      <c r="L36" s="42">
        <f>3679000+1000</f>
        <v>3680000</v>
      </c>
    </row>
    <row r="37" spans="1:12" ht="12.75" customHeight="1">
      <c r="A37" s="23" t="s">
        <v>43</v>
      </c>
      <c r="B37" s="24">
        <v>91</v>
      </c>
      <c r="C37" s="25">
        <v>2982426.66</v>
      </c>
      <c r="D37" s="25">
        <v>58506.24</v>
      </c>
      <c r="E37" s="25">
        <v>17361705.46</v>
      </c>
      <c r="F37" s="25">
        <v>803071.15</v>
      </c>
      <c r="G37" s="25"/>
      <c r="H37" s="40">
        <v>21578.3</v>
      </c>
      <c r="I37" s="25">
        <v>358895.14</v>
      </c>
      <c r="J37" s="25">
        <v>21586182.95</v>
      </c>
      <c r="K37" s="25">
        <v>1700000</v>
      </c>
      <c r="L37" s="24">
        <v>1559000</v>
      </c>
    </row>
    <row r="38" spans="1:12" ht="19.5" customHeight="1" thickBot="1">
      <c r="A38" s="45" t="s">
        <v>65</v>
      </c>
      <c r="B38" s="36">
        <v>301</v>
      </c>
      <c r="C38" s="37">
        <v>9671749.73</v>
      </c>
      <c r="D38" s="37">
        <v>424575.1</v>
      </c>
      <c r="E38" s="37">
        <v>76309942.83</v>
      </c>
      <c r="F38" s="37">
        <v>985956.13</v>
      </c>
      <c r="G38" s="37">
        <v>311874.93</v>
      </c>
      <c r="H38" s="38">
        <v>1707400.03</v>
      </c>
      <c r="I38" s="37">
        <v>768461.84</v>
      </c>
      <c r="J38" s="37">
        <v>90179960.59</v>
      </c>
      <c r="K38" s="37">
        <f>SUM(K34:K37)</f>
        <v>6591000</v>
      </c>
      <c r="L38" s="36">
        <f>SUM(L34:L37)</f>
        <v>5331000</v>
      </c>
    </row>
    <row r="39" spans="1:12" ht="12.75" customHeight="1" thickTop="1">
      <c r="A39" s="47" t="s">
        <v>44</v>
      </c>
      <c r="B39" s="42">
        <v>2</v>
      </c>
      <c r="C39" s="43">
        <v>164923.04</v>
      </c>
      <c r="D39" s="43"/>
      <c r="E39" s="43"/>
      <c r="F39" s="43"/>
      <c r="G39" s="43"/>
      <c r="H39" s="40">
        <v>0</v>
      </c>
      <c r="I39" s="43"/>
      <c r="J39" s="43">
        <v>164923.04</v>
      </c>
      <c r="K39" s="43"/>
      <c r="L39" s="42"/>
    </row>
    <row r="40" spans="1:12" ht="12.75" customHeight="1">
      <c r="A40" s="23" t="s">
        <v>45</v>
      </c>
      <c r="B40" s="24">
        <v>137</v>
      </c>
      <c r="C40" s="25">
        <v>4361665.98</v>
      </c>
      <c r="D40" s="25">
        <v>159921.4</v>
      </c>
      <c r="E40" s="25">
        <v>1057066.42</v>
      </c>
      <c r="F40" s="25">
        <v>175081.53</v>
      </c>
      <c r="G40" s="25">
        <v>195364.41</v>
      </c>
      <c r="H40" s="40">
        <v>8606.74</v>
      </c>
      <c r="I40" s="25">
        <v>216100.8</v>
      </c>
      <c r="J40" s="25">
        <v>6173807.28</v>
      </c>
      <c r="K40" s="25">
        <v>568000</v>
      </c>
      <c r="L40" s="24">
        <f>454000</f>
        <v>454000</v>
      </c>
    </row>
    <row r="41" spans="1:12" ht="12.75" customHeight="1">
      <c r="A41" s="23" t="s">
        <v>46</v>
      </c>
      <c r="B41" s="24">
        <v>61</v>
      </c>
      <c r="C41" s="25">
        <v>1881819.58</v>
      </c>
      <c r="D41" s="25">
        <v>29444.23</v>
      </c>
      <c r="E41" s="25">
        <v>223383.69</v>
      </c>
      <c r="F41" s="25"/>
      <c r="G41" s="25">
        <v>114116.3</v>
      </c>
      <c r="H41" s="40">
        <v>5122.47</v>
      </c>
      <c r="I41" s="25">
        <v>21951.4</v>
      </c>
      <c r="J41" s="25">
        <v>2275837.67</v>
      </c>
      <c r="K41" s="25">
        <v>625000</v>
      </c>
      <c r="L41" s="24">
        <f>624000</f>
        <v>624000</v>
      </c>
    </row>
    <row r="42" spans="1:12" ht="12.75" customHeight="1">
      <c r="A42" s="39" t="s">
        <v>47</v>
      </c>
      <c r="B42" s="24">
        <v>21</v>
      </c>
      <c r="C42" s="25">
        <v>693033.06</v>
      </c>
      <c r="D42" s="25">
        <v>52976.32</v>
      </c>
      <c r="E42" s="25">
        <v>1507461.96</v>
      </c>
      <c r="F42" s="25">
        <v>56400.08</v>
      </c>
      <c r="G42" s="25">
        <v>90729.66</v>
      </c>
      <c r="H42" s="40">
        <v>226135.21</v>
      </c>
      <c r="I42" s="25">
        <v>35287.15</v>
      </c>
      <c r="J42" s="25">
        <v>2662023.44</v>
      </c>
      <c r="K42" s="25">
        <v>344000</v>
      </c>
      <c r="L42" s="24"/>
    </row>
    <row r="43" spans="1:12" ht="19.5" customHeight="1" thickBot="1">
      <c r="A43" s="45" t="s">
        <v>66</v>
      </c>
      <c r="B43" s="36">
        <v>221</v>
      </c>
      <c r="C43" s="37">
        <v>7101441.66</v>
      </c>
      <c r="D43" s="37">
        <v>242341.95</v>
      </c>
      <c r="E43" s="37">
        <v>2787912.07</v>
      </c>
      <c r="F43" s="37">
        <v>231481.61</v>
      </c>
      <c r="G43" s="37">
        <v>400210.37</v>
      </c>
      <c r="H43" s="38">
        <v>239864.42</v>
      </c>
      <c r="I43" s="37">
        <v>273339.35</v>
      </c>
      <c r="J43" s="37">
        <v>11276591.43</v>
      </c>
      <c r="K43" s="37">
        <f>SUM(K39:K42)</f>
        <v>1537000</v>
      </c>
      <c r="L43" s="36">
        <f>SUM(L39:L42)</f>
        <v>1078000</v>
      </c>
    </row>
    <row r="44" spans="1:12" ht="12.75" customHeight="1" thickTop="1">
      <c r="A44" s="39" t="s">
        <v>48</v>
      </c>
      <c r="B44" s="24">
        <v>153</v>
      </c>
      <c r="C44" s="25">
        <v>5331296.46</v>
      </c>
      <c r="D44" s="25">
        <v>136647.35</v>
      </c>
      <c r="E44" s="25">
        <v>1655044.95</v>
      </c>
      <c r="F44" s="25">
        <v>798696.85</v>
      </c>
      <c r="G44" s="25">
        <v>13818.76</v>
      </c>
      <c r="H44" s="40">
        <v>208471.08</v>
      </c>
      <c r="I44" s="25">
        <v>816697.11</v>
      </c>
      <c r="J44" s="25">
        <v>8960672.56</v>
      </c>
      <c r="K44" s="25"/>
      <c r="L44" s="24"/>
    </row>
    <row r="45" spans="1:12" ht="12.75" customHeight="1">
      <c r="A45" s="23" t="s">
        <v>49</v>
      </c>
      <c r="B45" s="24">
        <v>387</v>
      </c>
      <c r="C45" s="25">
        <v>13308225.31</v>
      </c>
      <c r="D45" s="25">
        <v>357284.54</v>
      </c>
      <c r="E45" s="25">
        <v>5104650.21</v>
      </c>
      <c r="F45" s="25">
        <v>1582857.26</v>
      </c>
      <c r="G45" s="25">
        <v>92745.01</v>
      </c>
      <c r="H45" s="40">
        <v>385698.33</v>
      </c>
      <c r="I45" s="25">
        <v>2432609.7</v>
      </c>
      <c r="J45" s="25">
        <v>23264070.36</v>
      </c>
      <c r="K45" s="25">
        <v>4000</v>
      </c>
      <c r="L45" s="24"/>
    </row>
    <row r="46" spans="1:12" ht="12.75" customHeight="1">
      <c r="A46" s="41" t="s">
        <v>50</v>
      </c>
      <c r="B46" s="42">
        <v>162</v>
      </c>
      <c r="C46" s="43">
        <v>5882575.05</v>
      </c>
      <c r="D46" s="43">
        <v>208898.09</v>
      </c>
      <c r="E46" s="43">
        <v>2629921.72</v>
      </c>
      <c r="F46" s="43">
        <v>524123.67</v>
      </c>
      <c r="G46" s="43">
        <v>29070.96</v>
      </c>
      <c r="H46" s="40">
        <v>304902.89</v>
      </c>
      <c r="I46" s="43">
        <v>1170211.32</v>
      </c>
      <c r="J46" s="43">
        <v>10749703.7</v>
      </c>
      <c r="K46" s="43"/>
      <c r="L46" s="42"/>
    </row>
    <row r="47" spans="1:12" ht="12.75" customHeight="1">
      <c r="A47" s="23" t="s">
        <v>51</v>
      </c>
      <c r="B47" s="24">
        <v>186</v>
      </c>
      <c r="C47" s="25">
        <v>6711325.19</v>
      </c>
      <c r="D47" s="25">
        <v>164979</v>
      </c>
      <c r="E47" s="25">
        <v>2686594.33</v>
      </c>
      <c r="F47" s="25">
        <v>838186.65</v>
      </c>
      <c r="G47" s="25">
        <v>38545.32</v>
      </c>
      <c r="H47" s="40">
        <v>203907.2</v>
      </c>
      <c r="I47" s="25">
        <v>1246359.35</v>
      </c>
      <c r="J47" s="25">
        <v>11889897.04</v>
      </c>
      <c r="K47" s="25">
        <v>10000</v>
      </c>
      <c r="L47" s="24"/>
    </row>
    <row r="48" spans="1:12" ht="12.75" customHeight="1">
      <c r="A48" s="39" t="s">
        <v>52</v>
      </c>
      <c r="B48" s="24">
        <v>172</v>
      </c>
      <c r="C48" s="25">
        <v>5827298.73</v>
      </c>
      <c r="D48" s="25">
        <v>166183.74</v>
      </c>
      <c r="E48" s="25">
        <v>2823542.64</v>
      </c>
      <c r="F48" s="25">
        <v>723871.88</v>
      </c>
      <c r="G48" s="25">
        <v>4282.32</v>
      </c>
      <c r="H48" s="40">
        <v>210149.52</v>
      </c>
      <c r="I48" s="25">
        <v>1009097.09</v>
      </c>
      <c r="J48" s="25">
        <v>10764425.92</v>
      </c>
      <c r="K48" s="25">
        <v>2000</v>
      </c>
      <c r="L48" s="24"/>
    </row>
    <row r="49" spans="1:12" ht="12.75" customHeight="1">
      <c r="A49" s="23" t="s">
        <v>53</v>
      </c>
      <c r="B49" s="24">
        <v>238</v>
      </c>
      <c r="C49" s="25">
        <v>8617675.88</v>
      </c>
      <c r="D49" s="25">
        <v>208472.67</v>
      </c>
      <c r="E49" s="25">
        <v>3260153.22</v>
      </c>
      <c r="F49" s="25">
        <v>924522.1</v>
      </c>
      <c r="G49" s="25">
        <v>64722.37</v>
      </c>
      <c r="H49" s="40">
        <v>323945.6</v>
      </c>
      <c r="I49" s="25">
        <v>1283763.87</v>
      </c>
      <c r="J49" s="25">
        <v>14683255.71</v>
      </c>
      <c r="K49" s="25"/>
      <c r="L49" s="24"/>
    </row>
    <row r="50" spans="1:12" ht="12.75" customHeight="1">
      <c r="A50" s="41" t="s">
        <v>54</v>
      </c>
      <c r="B50" s="42">
        <v>241</v>
      </c>
      <c r="C50" s="43">
        <v>8420493.8</v>
      </c>
      <c r="D50" s="43">
        <v>286837.98</v>
      </c>
      <c r="E50" s="43">
        <v>4100346.2</v>
      </c>
      <c r="F50" s="43">
        <v>893783.98</v>
      </c>
      <c r="G50" s="43">
        <v>48247.86</v>
      </c>
      <c r="H50" s="40">
        <v>227585.21</v>
      </c>
      <c r="I50" s="43">
        <v>1365930.69</v>
      </c>
      <c r="J50" s="43">
        <v>15343225.72</v>
      </c>
      <c r="K50" s="43"/>
      <c r="L50" s="42"/>
    </row>
    <row r="51" spans="1:12" ht="12.75" customHeight="1">
      <c r="A51" s="23" t="s">
        <v>55</v>
      </c>
      <c r="B51" s="24">
        <v>199</v>
      </c>
      <c r="C51" s="25">
        <v>6817845.43</v>
      </c>
      <c r="D51" s="25">
        <v>190642.52</v>
      </c>
      <c r="E51" s="25">
        <v>3333146.96</v>
      </c>
      <c r="F51" s="25">
        <v>687099.28</v>
      </c>
      <c r="G51" s="25">
        <v>147079.53</v>
      </c>
      <c r="H51" s="40">
        <v>324481.56</v>
      </c>
      <c r="I51" s="25">
        <v>1014868.02</v>
      </c>
      <c r="J51" s="25">
        <v>12515163.3</v>
      </c>
      <c r="K51" s="25"/>
      <c r="L51" s="24"/>
    </row>
    <row r="52" spans="1:12" ht="12.75" customHeight="1">
      <c r="A52" s="39" t="s">
        <v>56</v>
      </c>
      <c r="B52" s="24">
        <v>307</v>
      </c>
      <c r="C52" s="25">
        <v>10656903.44</v>
      </c>
      <c r="D52" s="25">
        <v>318473.89</v>
      </c>
      <c r="E52" s="25">
        <v>4212153.26</v>
      </c>
      <c r="F52" s="25">
        <v>1328839.55</v>
      </c>
      <c r="G52" s="25">
        <v>361423.68</v>
      </c>
      <c r="H52" s="40">
        <v>376131.89</v>
      </c>
      <c r="I52" s="25">
        <v>1691208.24</v>
      </c>
      <c r="J52" s="25">
        <v>18945133.95</v>
      </c>
      <c r="K52" s="25">
        <v>1000</v>
      </c>
      <c r="L52" s="24"/>
    </row>
    <row r="53" spans="1:13" ht="18" customHeight="1" thickBot="1">
      <c r="A53" s="45" t="s">
        <v>67</v>
      </c>
      <c r="B53" s="36">
        <v>2045</v>
      </c>
      <c r="C53" s="37">
        <v>71573639.29</v>
      </c>
      <c r="D53" s="37">
        <v>2038419.78</v>
      </c>
      <c r="E53" s="37">
        <v>29805553.49</v>
      </c>
      <c r="F53" s="37">
        <v>8301981.22</v>
      </c>
      <c r="G53" s="37">
        <v>799935.81</v>
      </c>
      <c r="H53" s="38">
        <v>2565273.28</v>
      </c>
      <c r="I53" s="37">
        <v>12030745.39</v>
      </c>
      <c r="J53" s="37">
        <v>127115548.26</v>
      </c>
      <c r="K53" s="37">
        <f>SUM(K44:K52)</f>
        <v>17000</v>
      </c>
      <c r="L53" s="36">
        <v>0</v>
      </c>
      <c r="M53" s="44"/>
    </row>
    <row r="54" spans="1:12" s="6" customFormat="1" ht="19.5" customHeight="1" thickBot="1" thickTop="1">
      <c r="A54" s="48" t="s">
        <v>57</v>
      </c>
      <c r="B54" s="36"/>
      <c r="C54" s="36">
        <v>170789.04</v>
      </c>
      <c r="D54" s="36"/>
      <c r="E54" s="36">
        <v>195561.92</v>
      </c>
      <c r="F54" s="36">
        <v>7746.85</v>
      </c>
      <c r="G54" s="36"/>
      <c r="H54" s="49">
        <v>517675.43</v>
      </c>
      <c r="I54" s="36"/>
      <c r="J54" s="36">
        <v>891773.24</v>
      </c>
      <c r="K54" s="36"/>
      <c r="L54" s="36"/>
    </row>
    <row r="55" spans="1:12" ht="18" customHeight="1" thickBot="1" thickTop="1">
      <c r="A55" s="50" t="s">
        <v>58</v>
      </c>
      <c r="B55" s="51">
        <v>5072</v>
      </c>
      <c r="C55" s="52">
        <v>184249675.34</v>
      </c>
      <c r="D55" s="52">
        <v>9467451.73</v>
      </c>
      <c r="E55" s="52">
        <v>180488088.48</v>
      </c>
      <c r="F55" s="52">
        <v>18529460.31</v>
      </c>
      <c r="G55" s="52">
        <v>7065076.14</v>
      </c>
      <c r="H55" s="53">
        <v>56991559.239999995</v>
      </c>
      <c r="I55" s="52">
        <v>42752961.71</v>
      </c>
      <c r="J55" s="52">
        <v>499544272.95</v>
      </c>
      <c r="K55" s="52">
        <f>K53+K43+K38+K33+K28+K23+K18</f>
        <v>500424000</v>
      </c>
      <c r="L55" s="51">
        <f>L53+L43+L38+L33+L28+L23+L18</f>
        <v>74488000</v>
      </c>
    </row>
    <row r="56" ht="13.5" thickTop="1">
      <c r="A56" t="s">
        <v>59</v>
      </c>
    </row>
    <row r="57" ht="12.75">
      <c r="A57" t="s">
        <v>68</v>
      </c>
    </row>
    <row r="58" spans="1:10" s="6" customFormat="1" ht="12.75">
      <c r="A58" s="6" t="s">
        <v>60</v>
      </c>
      <c r="J58" s="54"/>
    </row>
  </sheetData>
  <printOptions horizontalCentered="1"/>
  <pageMargins left="0.19" right="0.35433070866141736" top="0.14" bottom="0.2755905511811024" header="0.15748031496062992" footer="0.2755905511811024"/>
  <pageSetup horizontalDpi="600" verticalDpi="600" orientation="landscape" paperSize="9" scale="66" r:id="rId1"/>
  <headerFooter alignWithMargins="0">
    <oddFooter>&amp;R4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2004-09-14T10:23:56Z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