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5580" tabRatio="598" activeTab="0"/>
  </bookViews>
  <sheets>
    <sheet name="riepilogo" sheetId="1" r:id="rId1"/>
    <sheet name="riep_settori" sheetId="2" r:id="rId2"/>
    <sheet name="riep2_quartieri" sheetId="3" r:id="rId3"/>
    <sheet name="socio_sanitario1" sheetId="4" r:id="rId4"/>
    <sheet name="socio_sanitario2" sheetId="5" r:id="rId5"/>
    <sheet name="istruzione e sport" sheetId="6" r:id="rId6"/>
    <sheet name="cultura" sheetId="7" r:id="rId7"/>
    <sheet name="ambiente" sheetId="8" r:id="rId8"/>
    <sheet name="traffico" sheetId="9" r:id="rId9"/>
    <sheet name="patrimonio" sheetId="10" r:id="rId10"/>
    <sheet name="acquisti" sheetId="11" r:id="rId11"/>
    <sheet name="affari generali" sheetId="12" r:id="rId12"/>
    <sheet name="sistemi info" sheetId="13" r:id="rId13"/>
    <sheet name="borgo panigale" sheetId="14" r:id="rId14"/>
    <sheet name="navile" sheetId="15" r:id="rId15"/>
    <sheet name="porto" sheetId="16" r:id="rId16"/>
    <sheet name="reno" sheetId="17" r:id="rId17"/>
    <sheet name="san donato" sheetId="18" r:id="rId18"/>
    <sheet name="santo stefano" sheetId="19" r:id="rId19"/>
    <sheet name="san vitale" sheetId="20" r:id="rId20"/>
    <sheet name="saragozza" sheetId="21" r:id="rId21"/>
    <sheet name="savena" sheetId="22" r:id="rId22"/>
    <sheet name="quartieri vari" sheetId="23" r:id="rId23"/>
  </sheets>
  <definedNames>
    <definedName name="_xlnm.Print_Area" localSheetId="10">'acquisti'!$A$1:$S$14</definedName>
    <definedName name="_xlnm.Print_Area" localSheetId="11">'affari generali'!$A$1:$S$23</definedName>
    <definedName name="_xlnm.Print_Area" localSheetId="7">'ambiente'!$A$1:$S$54</definedName>
    <definedName name="_xlnm.Print_Area" localSheetId="13">'borgo panigale'!$A$1:$S$19</definedName>
    <definedName name="_xlnm.Print_Area" localSheetId="6">'cultura'!$A$1:$S$52</definedName>
    <definedName name="_xlnm.Print_Area" localSheetId="5">'istruzione e sport'!$A$1:$S$30</definedName>
    <definedName name="_xlnm.Print_Area" localSheetId="9">'patrimonio'!$A$1:$S$31</definedName>
    <definedName name="_xlnm.Print_Area" localSheetId="15">'porto'!$A$1:$S$19</definedName>
    <definedName name="_xlnm.Print_Area" localSheetId="22">'quartieri vari'!$A$1:$S$17</definedName>
    <definedName name="_xlnm.Print_Area" localSheetId="16">'reno'!$A$1:$S$15</definedName>
    <definedName name="_xlnm.Print_Area" localSheetId="1">'riep_settori'!$A$1:$O$67</definedName>
    <definedName name="_xlnm.Print_Area" localSheetId="2">'riep2_quartieri'!$A$1:$N$70</definedName>
    <definedName name="_xlnm.Print_Area" localSheetId="0">'riepilogo'!$A$1:$N$40</definedName>
    <definedName name="_xlnm.Print_Area" localSheetId="17">'san donato'!$A$1:$S$14</definedName>
    <definedName name="_xlnm.Print_Area" localSheetId="19">'san vitale'!$A$1:$S$15</definedName>
    <definedName name="_xlnm.Print_Area" localSheetId="18">'santo stefano'!$A$1:$S$24</definedName>
    <definedName name="_xlnm.Print_Area" localSheetId="20">'saragozza'!$A$1:$S$14</definedName>
    <definedName name="_xlnm.Print_Area" localSheetId="21">'savena'!$A$1:$S$20</definedName>
    <definedName name="_xlnm.Print_Area" localSheetId="12">'sistemi info'!$A$1:$S$9</definedName>
    <definedName name="_xlnm.Print_Area" localSheetId="3">'socio_sanitario1'!$A$1:$S$28</definedName>
    <definedName name="_xlnm.Print_Area" localSheetId="4">'socio_sanitario2'!$A$1:$S$22</definedName>
    <definedName name="_xlnm.Print_Titles" localSheetId="10">'acquisti'!$1:$6</definedName>
    <definedName name="_xlnm.Print_Titles" localSheetId="11">'affari generali'!$1:$6</definedName>
    <definedName name="_xlnm.Print_Titles" localSheetId="7">'ambiente'!$1:$6</definedName>
    <definedName name="_xlnm.Print_Titles" localSheetId="13">'borgo panigale'!$1:$6</definedName>
    <definedName name="_xlnm.Print_Titles" localSheetId="6">'cultura'!$1:$6</definedName>
    <definedName name="_xlnm.Print_Titles" localSheetId="5">'istruzione e sport'!$1:$6</definedName>
    <definedName name="_xlnm.Print_Titles" localSheetId="14">'navile'!$1:$6</definedName>
    <definedName name="_xlnm.Print_Titles" localSheetId="9">'patrimonio'!$1:$6</definedName>
    <definedName name="_xlnm.Print_Titles" localSheetId="15">'porto'!$1:$6</definedName>
    <definedName name="_xlnm.Print_Titles" localSheetId="22">'quartieri vari'!$1:$6</definedName>
    <definedName name="_xlnm.Print_Titles" localSheetId="16">'reno'!$1:$6</definedName>
    <definedName name="_xlnm.Print_Titles" localSheetId="1">'riep_settori'!$1:$6</definedName>
    <definedName name="_xlnm.Print_Titles" localSheetId="2">'riep2_quartieri'!$1:$6</definedName>
    <definedName name="_xlnm.Print_Titles" localSheetId="17">'san donato'!$1:$6</definedName>
    <definedName name="_xlnm.Print_Titles" localSheetId="19">'san vitale'!$1:$6</definedName>
    <definedName name="_xlnm.Print_Titles" localSheetId="18">'santo stefano'!$1:$6</definedName>
    <definedName name="_xlnm.Print_Titles" localSheetId="20">'saragozza'!$1:$6</definedName>
    <definedName name="_xlnm.Print_Titles" localSheetId="21">'savena'!$1:$6</definedName>
    <definedName name="_xlnm.Print_Titles" localSheetId="3">'socio_sanitario1'!$1:$6</definedName>
    <definedName name="_xlnm.Print_Titles" localSheetId="8">'traffico'!$1:$6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<sst xmlns="http://schemas.openxmlformats.org/spreadsheetml/2006/main" count="1205" uniqueCount="445">
  <si>
    <t>6)</t>
  </si>
  <si>
    <t>Manutenzione straordinaria alloggi di proprietà IAR</t>
  </si>
  <si>
    <t>Ulteriori interventi su ex scuole elementari Rodari (realizzazione scuola dell'infanzia ed altri servizi)</t>
  </si>
  <si>
    <t>Manut. straord. ex scuola media Jacopo della Quercia per realizzazione tre sezioni scuola dell'infanzia (Polo scolastico Scandellara)</t>
  </si>
  <si>
    <r>
      <t xml:space="preserve">Manut. straord. e consolidamento strutturale edifici  comunali (compresi impianti speciali) </t>
    </r>
    <r>
      <rPr>
        <b/>
        <sz val="9"/>
        <rFont val="Arial"/>
        <family val="2"/>
      </rPr>
      <t>v. NOTA 1</t>
    </r>
  </si>
  <si>
    <r>
      <t xml:space="preserve">"Stadio del nuoto" (centro sportivo integrato) presso l'area Spiraglio: realizzazione </t>
    </r>
    <r>
      <rPr>
        <b/>
        <sz val="9"/>
        <rFont val="Arial"/>
        <family val="2"/>
      </rPr>
      <t>v. NOTA 2</t>
    </r>
  </si>
  <si>
    <t>Da finanziare per 4.000 milioni mediante trasferimento di immobili ex art.19 comma 5-ter L.109/94.</t>
  </si>
  <si>
    <r>
      <t xml:space="preserve">Quartiere fieristico: ulteriori interventi per la realizzazione della fascia di verde boscato tra la cintura ferroviaria e la tangenziale  </t>
    </r>
    <r>
      <rPr>
        <b/>
        <sz val="9"/>
        <rFont val="Arial"/>
        <family val="0"/>
      </rPr>
      <t>v. NOTA 1</t>
    </r>
  </si>
  <si>
    <r>
      <t xml:space="preserve">Q.re San Donato: Cunicolo tecnologico in zone di nuova urbanizzazione </t>
    </r>
    <r>
      <rPr>
        <b/>
        <sz val="9"/>
        <rFont val="Arial"/>
        <family val="0"/>
      </rPr>
      <t>v. NOTA 2</t>
    </r>
  </si>
  <si>
    <t xml:space="preserve">Nel 1998 sono già stati accertati 3 miliardi come contributo di Fiere internazionali di Bologna per interventi di realizzazione della fascia boscata nell'ambito del Piano </t>
  </si>
  <si>
    <t>particolareggiato del quartiere fieristico.</t>
  </si>
  <si>
    <t>7)</t>
  </si>
  <si>
    <t>Si ipotizza di realizzare l'intervento in oggetto secondo la procedura di project financing e/o comunque ai sensi della L.109/94 (anche con eventuali finanziamenti L. 211/91).</t>
  </si>
  <si>
    <t>Si ipotizza di realizzare l'intervento in oggetto secondo la procedura di project financing e/o comunque ai sensi della L.109/94 (anche con eventuali finanziamenti regionali L.R.30/98).</t>
  </si>
  <si>
    <r>
      <t xml:space="preserve">Realizzazione della sede unica degli uffici e servizi comunali presso l'area ex-mercato ortofrutticolo </t>
    </r>
    <r>
      <rPr>
        <b/>
        <sz val="9"/>
        <rFont val="Arial"/>
        <family val="2"/>
      </rPr>
      <t>v. NOTA 1</t>
    </r>
  </si>
  <si>
    <t>Quote a carico del Comune per opere di urbanizzazione e trasloco uffici</t>
  </si>
  <si>
    <t xml:space="preserve">Progetto "Polo Culturale ex Manifattura Tabacchi"  
(v. nota 1) </t>
  </si>
  <si>
    <t>- recupero locali Polo Saffi II intervento (900 milioni – impiego oneri concessori);</t>
  </si>
  <si>
    <t>- Recupero Auditorium (975 milioni – fondi comunali);</t>
  </si>
  <si>
    <t>- Sistemazione P.zza Lipparini e aree verdi (439 milioni di oneri concessori + 1.161 milioni di fondi PRU);</t>
  </si>
  <si>
    <t xml:space="preserve">A completamento degli interventi previsti dall’Accordo di Programma del PRU Pilastro sono da realizzarsi i seguenti interventi finanziati con fondi già reperiti </t>
  </si>
  <si>
    <t>da trasferirsi in contabilità speciale (fondi comunali e oneri concessori), o già disponibili in contabilità speciale (fondi PRU):</t>
  </si>
  <si>
    <t>- Recupero parco Pasolini (1.412 milioni – fondi PRU).</t>
  </si>
  <si>
    <t>Progetto "Adeguamento rete fognaria e altri interventi di  risanamento ambientale"</t>
  </si>
  <si>
    <t>Progetto "Qualità urbana: riqualif. Vie e Piazze cittadine"</t>
  </si>
  <si>
    <t>Progetto "Adeguam. e manut. impianti di illum. pubblica"</t>
  </si>
  <si>
    <t>Scuola dell'infanzia ed elementare Don Bosco - Ristrutturazione</t>
  </si>
  <si>
    <t>Scuola elem. L.Tempesta - Costruz. palestra ed adeguam. area esterna</t>
  </si>
  <si>
    <t>Programma riqual. urbana "Due Madonne, Seaco"' - E.P. Area Strutture scolastiche</t>
  </si>
  <si>
    <t xml:space="preserve"> Centro giovanile Giardini Margherita - Ristrutturazione globale, messa a norma e recupero superficie utile</t>
  </si>
  <si>
    <t>Scuola media Dozza - Rifacimento coperto</t>
  </si>
  <si>
    <t>Centro sociale Dozza - Recupero edifici colonici</t>
  </si>
  <si>
    <t>Giardino G. Rossa: ristrutturazione -  2^ lotto</t>
  </si>
  <si>
    <t>Scuola dell'infanzia Mazzini - Ristrutturazione e messa a norma</t>
  </si>
  <si>
    <t>Sistema di trasporto pubblico in sede propria - Realizzazione tramvia</t>
  </si>
  <si>
    <t>Servizio ferroviario metropolitano - Realizzazione stazioni  e nodi interscambio: interventi stazioni Mazzini/Aeroporto</t>
  </si>
  <si>
    <t xml:space="preserve"> Servizio ferroviario metropolitano - Realizzazione stazioni  e nodi interscambio: interventi stazioni Rimesse/Prati di Caprara</t>
  </si>
  <si>
    <t>Fondovalle Savena - Collegamento con via Toscana</t>
  </si>
  <si>
    <t>Q.re Navile: Via Ferrarese - Sistemazione - III° lotto</t>
  </si>
  <si>
    <t>Giardini di quartiere: Ripristino e completamento - interventi vari</t>
  </si>
  <si>
    <t>Cimitero Borgo Panigale: Realizzazione polo crematorio - I lotto</t>
  </si>
  <si>
    <t xml:space="preserve">Cimitero Borgo Panigale: Campo di inumazione Campo Grande </t>
  </si>
  <si>
    <t>Cimitero Borgo Panigale: Interventi vari di ristrutturazione (campo 1944, 1970 e campo ingresso)</t>
  </si>
  <si>
    <t>Cimitero Certosa: Manut. straord.: interventi vari</t>
  </si>
  <si>
    <t>Cimitero Certosa: Manut. straord. viali di accesso al campo nuovo</t>
  </si>
  <si>
    <t>Cimitero Certosa: Manut. straord. zona monumentale (Colombario, Galleria tre Navate, sala Catacombe)</t>
  </si>
  <si>
    <t>Riepilogo generale delle previsioni</t>
  </si>
  <si>
    <t>(in milioni)</t>
  </si>
  <si>
    <t>Finanziamenti del Comune</t>
  </si>
  <si>
    <t>Totale</t>
  </si>
  <si>
    <t>Ricorso al credito (mutuo / BOC)</t>
  </si>
  <si>
    <t>Altri fin.</t>
  </si>
  <si>
    <t>Finanz. di altri enti</t>
  </si>
  <si>
    <t>Settore Istruzione e sport</t>
  </si>
  <si>
    <t>Settore Cultura e rapporti con l'Università</t>
  </si>
  <si>
    <t>Settore Traffico e Trasporti</t>
  </si>
  <si>
    <t>Settore Patrimonio</t>
  </si>
  <si>
    <t>Settore Acquisti</t>
  </si>
  <si>
    <t>Settore Affari generali e istituzionali</t>
  </si>
  <si>
    <t>Settore Sistemi Informativi</t>
  </si>
  <si>
    <t>Opere relative alle competenze del Consiglio Comunale</t>
  </si>
  <si>
    <t>Quartiere Borgo Panigale</t>
  </si>
  <si>
    <t>Quartiere Navile</t>
  </si>
  <si>
    <t>Quartiere Porto</t>
  </si>
  <si>
    <t>Quartiere Reno</t>
  </si>
  <si>
    <t>Quartiere San Donato</t>
  </si>
  <si>
    <t>Quartiere Santo Stefano</t>
  </si>
  <si>
    <t>Quartiere San Vitale</t>
  </si>
  <si>
    <t>Quartiere Saragozza</t>
  </si>
  <si>
    <t>Quartiere Savena</t>
  </si>
  <si>
    <t>Opere relative alle competenze dei Consigli di Quartiere</t>
  </si>
  <si>
    <t>T O T A L E</t>
  </si>
  <si>
    <t xml:space="preserve">Con deliberazione O.d.g. 170/99 del 28/4/1999 il Consiglio Comunale ha approvato il prospetto programmatico di riduzione del rapporto debito/PIL connesso al rimborso anticipato senza penali dei </t>
  </si>
  <si>
    <t>mutui in essere con la Cassa Depositi e Prestiti per un importo di 50 miliardi. Ciò ha comportato la definizione di un limite massimo di ricorso al credito  di 60 miliardi annui per il periodo 2000-2003.</t>
  </si>
  <si>
    <t>Opere di competenza del Consiglio Comunale - Riepilogo generale delle previsioni per settore e progetto</t>
  </si>
  <si>
    <t>SETTORE / PROGETTI</t>
  </si>
  <si>
    <t>Progetto "Residenze Sanitarie Assistenziali"</t>
  </si>
  <si>
    <t>Progetto "Appartamenti protetti"</t>
  </si>
  <si>
    <t>Progetto "Handicap"</t>
  </si>
  <si>
    <t>Progetto "Famiglie"</t>
  </si>
  <si>
    <t>Progetto "Cimiteri"</t>
  </si>
  <si>
    <t>Progetto "Immigrati"</t>
  </si>
  <si>
    <t>Progetto "Adulti in difficoltà"</t>
  </si>
  <si>
    <t>Altri interventi</t>
  </si>
  <si>
    <t>Progetto "Impianti sportivi"</t>
  </si>
  <si>
    <t>Progetto "Centri giovanili"</t>
  </si>
  <si>
    <t>Progetto "Università: diritto allo studio"</t>
  </si>
  <si>
    <t>Progetto "Museo Morandi e Collezioni com.li d'Arte"</t>
  </si>
  <si>
    <t>Progetto "Teatro Comunale"</t>
  </si>
  <si>
    <t>Progetto "Altri teatri comunali"</t>
  </si>
  <si>
    <t>Progetto "Polo Culturale ex Manifattura Tabacchi"</t>
  </si>
  <si>
    <t>Progetto "Conservazione e restauro del patrimonio storico monumentale"</t>
  </si>
  <si>
    <t>Progetto "Musei e biblioteche centrali"</t>
  </si>
  <si>
    <t>Progetto "Biblioteche di quartiere"</t>
  </si>
  <si>
    <t>Progetto "Parchi Lungofiume e fascia boscata"</t>
  </si>
  <si>
    <t>Progetto "Realizz. interventi di riqualif. del verde e di parchi a valenza cittadina"</t>
  </si>
  <si>
    <t>Progetto "Realizz. interventi di riqualif. del verde e di parchi a valenza di quartiere"</t>
  </si>
  <si>
    <t>Progetto "Complet. depuratore e disinq. torrente Aposa"</t>
  </si>
  <si>
    <t>Progetto "Adeguamento rete fognaria e altri interventi di risanamento ambientale"</t>
  </si>
  <si>
    <t>Progetto "Qualità urbana: riqual. Vie e Piazze cittadine"</t>
  </si>
  <si>
    <t>Progetto "Risparmio energetico e idrico"</t>
  </si>
  <si>
    <t>Progetto "Piani particolareggiati"</t>
  </si>
  <si>
    <t>Progetto "Sistema di trasporto pubblico"</t>
  </si>
  <si>
    <t>Progetto "Grandi infrastrutture della mobilità"</t>
  </si>
  <si>
    <t>Progetto "Adeguamento e manutenzione rete viaria"</t>
  </si>
  <si>
    <t>Progetto "Adeguamento e manutenzione di impianti di illuminazione pubblica"</t>
  </si>
  <si>
    <t>Progetto "Piano parcheggi"</t>
  </si>
  <si>
    <t>Progetto "Controllo del traffico"</t>
  </si>
  <si>
    <t>Progetto "Riqualificazione della tangenziale"</t>
  </si>
  <si>
    <t>Progetto "Corsie riservate autobus"</t>
  </si>
  <si>
    <t>Progetto "Piste ciclabili"</t>
  </si>
  <si>
    <t>Progetto "Interventi per la casa"</t>
  </si>
  <si>
    <t>Progetto "P.R.U. Pilastro"</t>
  </si>
  <si>
    <t>Progetto "Centri produzione pasti"</t>
  </si>
  <si>
    <t>Progetto "Arredi, attrezz. e altri beni mobili per i servizi comunali"</t>
  </si>
  <si>
    <t>Progetto "Uffici amministrativi e tecnici comunali"</t>
  </si>
  <si>
    <t>Progetto "Uffici giudiziari"</t>
  </si>
  <si>
    <t>Progetto "Sicurezza nei luoghi di lavoro"</t>
  </si>
  <si>
    <t>Progetto "Carta Regione"</t>
  </si>
  <si>
    <t>TOT. OPERE DI COMPETENZA DEL CONSIGLIO COMUNALE</t>
  </si>
  <si>
    <t>Opere di competenza dei Consigli di Quartiere - Riepilogo generale delle previsioni per quartiere e progetto</t>
  </si>
  <si>
    <t>QUARTIERE / PROGETTI</t>
  </si>
  <si>
    <t>Progetto "Centri civici ed uffici di quartiere"</t>
  </si>
  <si>
    <t>Progetto "Centri sociali"</t>
  </si>
  <si>
    <t>Progetto "Scuole dell'infanzia"</t>
  </si>
  <si>
    <t>Progetto "Nidi d'infanzia"</t>
  </si>
  <si>
    <t>Progetto "Scuole elementari"</t>
  </si>
  <si>
    <t>Progetto "Scuole medie inferiori"</t>
  </si>
  <si>
    <t>TOTALE QUARTIERI</t>
  </si>
  <si>
    <t>TOT. OPERE DI COMPETENZA DEI CONSIGLI DI QUARTIERE</t>
  </si>
  <si>
    <t>PROGETTO / INVESTIMENTI / INTERVENTI</t>
  </si>
  <si>
    <t>Note</t>
  </si>
  <si>
    <t>Cod. Inv.</t>
  </si>
  <si>
    <t>Cod. Int.</t>
  </si>
  <si>
    <t>Ricorso al credito (mutuo/  BOC)</t>
  </si>
  <si>
    <t>Ed.pubbl. - Area Socio-Sanitaria
Art. 20 - L.67/88</t>
  </si>
  <si>
    <t>Appartamenti protetti per persone parz. non autosufficienti</t>
  </si>
  <si>
    <r>
      <t>Ed.pubbl. - Area Socio-Sanitaria / Patrimonio</t>
    </r>
  </si>
  <si>
    <t>Q.re Porto: Centro socio-riabilitativo residenziale in via Bovi Campeggi</t>
  </si>
  <si>
    <t>Ed.pubbl. - Area Socio-Sanitaria</t>
  </si>
  <si>
    <t xml:space="preserve">Q.re S.Vitale: Centro socio-riabilitativo residenziale per handicappati adulti + residenza protetta via delle Bisce </t>
  </si>
  <si>
    <t>Struttura residenziale per genitori in età avanzata con figli handicappati</t>
  </si>
  <si>
    <t>Appartamenti di servizio</t>
  </si>
  <si>
    <t>Ed.pubbl. - Area Socio-Sanitaria / Patrimonio</t>
  </si>
  <si>
    <t>Cimitero Borgo Panigale</t>
  </si>
  <si>
    <t>Ed.pubbl. - Area Cimiteri</t>
  </si>
  <si>
    <t>Cimitero Certosa</t>
  </si>
  <si>
    <t>Interventi diversi</t>
  </si>
  <si>
    <t>Manut. straord. strade e vialetti nei cimiteri</t>
  </si>
  <si>
    <t>Edilizia pubblica</t>
  </si>
  <si>
    <t>Q.re Borgo Panigale: casa comune del volontariato presso ex scuole Mazzini -  rifacimento coperto e altri interventi</t>
  </si>
  <si>
    <t/>
  </si>
  <si>
    <t>Settore Istruzione e Sport</t>
  </si>
  <si>
    <t>Manutenzione straordinaria impianti termici e di condizionamento</t>
  </si>
  <si>
    <t>U.O. Manutenzione</t>
  </si>
  <si>
    <t>Adeguamento norme sicurezza edifici comunali: impianti elettrici, uscite di sicurezza  ed eliminazione barriere architettoniche</t>
  </si>
  <si>
    <t xml:space="preserve">U.O. Impianti </t>
  </si>
  <si>
    <t>Ed.pubbl. - Area Strutture scolastiche</t>
  </si>
  <si>
    <t>Q.re Borgo Panigale: ristrutturazione piscina Cavina</t>
  </si>
  <si>
    <t>Ed.pubbl. - Area Strutture sportive</t>
  </si>
  <si>
    <t>Ristrutturazione locali da destinare  a spazi per i giovani</t>
  </si>
  <si>
    <t>Edilizia Pubblica</t>
  </si>
  <si>
    <t>Ristrutturazione locali da destinare  a spazi per i giovani: centro Morara - Q.re Borgo Panigale</t>
  </si>
  <si>
    <t>Q.re S. Vitale: Studentato via Larga  - Realizz. - III° lotto</t>
  </si>
  <si>
    <t>Settore Cultura e Rapporti con l'Università</t>
  </si>
  <si>
    <t>Edilizia Storico-monumentale</t>
  </si>
  <si>
    <t>Progetto "Museo Morandi e Collezioni Comunali d'Arte"</t>
  </si>
  <si>
    <t>Museo Morandi: ampliamento</t>
  </si>
  <si>
    <t>Progetto "Teatro comunale"</t>
  </si>
  <si>
    <t>Interventi di manutenzione straordinaria</t>
  </si>
  <si>
    <t>Interventi relativi a ex locali del  Teatro Comunale di via Oretti</t>
  </si>
  <si>
    <t>Progetto "Altri Teatri comunali"</t>
  </si>
  <si>
    <t>Q.re S.Vitale: Teatro San Leonardo - complet. laboratorio teatrale (ex palestra) e adeguamento impianti ex chiesa</t>
  </si>
  <si>
    <t>Ed.pubbl. - Area Teatri</t>
  </si>
  <si>
    <t>Manifattura Tabacchi: opere di arredo fisso e mobile per cinema Lumière</t>
  </si>
  <si>
    <t>Manifattura Tabacchi: opere di arredo fisso e mobile della Biblioteca della cineteca - via Azzogardino area ex Macello</t>
  </si>
  <si>
    <t>Progetto "Conservazione e restauro del patrimonio</t>
  </si>
  <si>
    <t xml:space="preserve">                  storico monumentale"</t>
  </si>
  <si>
    <t>Edilizia storico-monumentale</t>
  </si>
  <si>
    <t>Palazzo Sanguinetti: arredi speciali e opere di completamento</t>
  </si>
  <si>
    <t>Q.re S. Stefano: Biblioteca Archiginnasio - interventi vari</t>
  </si>
  <si>
    <t>Biblioteca del Risorgimento: messa a norma imp. elettrico e tinteggiatura locali</t>
  </si>
  <si>
    <t>Q.re S. Stefano: ex convento S.Cristina - allestimenti e arredi</t>
  </si>
  <si>
    <t>Magazzino  per materiale Cineteca</t>
  </si>
  <si>
    <t>Ex Fornace Galotti: recinzione e protezione lungo il Navile</t>
  </si>
  <si>
    <t>NOTA</t>
  </si>
  <si>
    <t>Contrtibuto Fiere internazionali di Bologna (3 mld.) e Regione Emilia-Romagna (1,5 mld.)
SIV - Studi e Interventi sul verde</t>
  </si>
  <si>
    <t>SIV - Studi e Interventi sul verde</t>
  </si>
  <si>
    <t>Parco via del Chiù-Prati di Caprara</t>
  </si>
  <si>
    <t>Alberi per i nuovi bambini nati</t>
  </si>
  <si>
    <t>Progetto "Compl. depuratore e disinq. torrente Aposa"</t>
  </si>
  <si>
    <t>Costruzione condotte fognarie e opere idrauliche disinquinamento torrente Aposa</t>
  </si>
  <si>
    <t>U.O. Fognature</t>
  </si>
  <si>
    <t>Fognatura lungo via Persicetana (Canocchietta)</t>
  </si>
  <si>
    <t>Costruzione rete fognaria da Via S.Mamolo a Villa Aldini</t>
  </si>
  <si>
    <t>Iniziativa "Portici Illuminati"</t>
  </si>
  <si>
    <t>U.O. Illuminazione Pubblica</t>
  </si>
  <si>
    <t>Parco della Montagnola: scalinata del Pincio - II lotto</t>
  </si>
  <si>
    <t>Interventi di risparmio energetico in edifici pubblici</t>
  </si>
  <si>
    <t>Riserva oneri di urbanizzazione</t>
  </si>
  <si>
    <t>Canile Municipale: manut. straord. e messa a norma</t>
  </si>
  <si>
    <t>NOTE</t>
  </si>
  <si>
    <t>1)</t>
  </si>
  <si>
    <t>2)</t>
  </si>
  <si>
    <t>3)</t>
  </si>
  <si>
    <t xml:space="preserve">Progetto "Sistema di trasporto pubblico" </t>
  </si>
  <si>
    <t>Traffico e trasporti</t>
  </si>
  <si>
    <t>v. NOTA 1 in particolare su 35,5 mld di finanziamenti comunali già reperiti</t>
  </si>
  <si>
    <t>Traffico e Trasporti + U.O. Strade</t>
  </si>
  <si>
    <t>L'opera verrà realizzata da Anas con finanziamenti Anas per 15 mld e da F.S. (Soc. TAV) per 14 mld.</t>
  </si>
  <si>
    <t>Q.re Borgo Panigale: sistemazione via Aretusi</t>
  </si>
  <si>
    <t>Q.re Borgo Panigale: sistemazione via di Mezzo</t>
  </si>
  <si>
    <t>Q.re Borgo Panigale: sistemazione via del Vivaio</t>
  </si>
  <si>
    <t>Q.re San Donato: sistemazione via Cadriano</t>
  </si>
  <si>
    <t>Q.re San Vitale: rifacimento strade zona Cirenaica</t>
  </si>
  <si>
    <t>Q.re Savena: rifacimento via Murri/Toscana</t>
  </si>
  <si>
    <t>Ristrutt. e messa a norma impianti di illum. pubblica nei viali di circonvall. da porta Santo Stefano a porta Castiglione e strade laterali</t>
  </si>
  <si>
    <t>U.O. Illuminazione pubblica</t>
  </si>
  <si>
    <t>Trasf. impianti illum. pubblica facenti capo alla cabina De Amicis ovest</t>
  </si>
  <si>
    <t>Realizz. cabine elettriche e imp. illum. pubblica Asse Lungo Savena a nord della tangenziale - II lotto</t>
  </si>
  <si>
    <t xml:space="preserve">Progetto "Riqualificazione della tangenziale" </t>
  </si>
  <si>
    <t>Riqualificazione della tangenziale: barriere antirumore, interventi per la sicurezza e adeguamento svincoli</t>
  </si>
  <si>
    <t>Accordo Regione, Provincia, Comune, ANAS e Soc. Autostrade</t>
  </si>
  <si>
    <t>Interventi sulle direttrici linee di forza del trasporto pubblico (Via Massarenti, Via Saffi)</t>
  </si>
  <si>
    <t>Q.re Navile: sovrappasso Dozza (pista ciclabile e collegamenti)</t>
  </si>
  <si>
    <t xml:space="preserve">Piste ciclabili </t>
  </si>
  <si>
    <t xml:space="preserve">Traffico e trasporti </t>
  </si>
  <si>
    <t>Con deliberazione del Consiglio Comunale OdG.150 del 28/4/99 si è individuato il consorzio ATC quale</t>
  </si>
  <si>
    <t xml:space="preserve">soggetto attuatore e gestore della prima tratta funzionale della nuova rete tramviaria nonchè del servizio di trasporto tramviario. </t>
  </si>
  <si>
    <t>Si è inoltre ridefinito il quadro finanziario come segue, con particolare riferimento al rapporto convenzionale fra Comune e ATC:</t>
  </si>
  <si>
    <t>- quota a carico del Comune 40 miliardi;</t>
  </si>
  <si>
    <t>- mutuo di Lire 238,5 miliardi, pari al 60% del costo complessivo, a totale carico dello Stato (L. 211/92);</t>
  </si>
  <si>
    <t>- finanziamento ATC per Lire 115,5 miliardi (oltre a 4,5 miliardi da trasferire al Comune a fronte di recuperi di imposta derivanti dall'esecuzione dell'opera);</t>
  </si>
  <si>
    <t>- finanziamento Regione Emilia-Romagna per Lire 3,5 miliardi (L.R. 15/94);</t>
  </si>
  <si>
    <t>per un costo complessivo stimato di Lire 397,5 miliardi.</t>
  </si>
  <si>
    <t>L'impegno netto del Comune è quindi pari a 35,5 miliardi finanziati con fondi comunali già reperiti.</t>
  </si>
  <si>
    <t>Si ipotizza di realizzare l'intervento in oggetto secondo la procedura di project financing e/o comunque ai sensi della L.109/94.</t>
  </si>
  <si>
    <t>Progetto "Interventi per la casa"  (v. nota 1)</t>
  </si>
  <si>
    <t>Progetto "PRU Pilastro"  (v. nota 2)</t>
  </si>
  <si>
    <t>Patrimonio</t>
  </si>
  <si>
    <t>Rinnovo contenitori termici per servizio prod. pasti</t>
  </si>
  <si>
    <t>Acquisti</t>
  </si>
  <si>
    <t>Progetto "Arredi, attrezz. e altri beni mobili per i servizi com.li"</t>
  </si>
  <si>
    <t>Acquisto arredi per istituzioni scolastiche/nidi</t>
  </si>
  <si>
    <t>Messa a norma delle centrali termiche in edifici comunali</t>
  </si>
  <si>
    <t>U.O. Impianti</t>
  </si>
  <si>
    <t>Parco Zucca: recupero capannoni ex ATC (Monumento Ustica)</t>
  </si>
  <si>
    <t>Realizzazione progetto carta di identità elettronica</t>
  </si>
  <si>
    <t>Sistemi informativi</t>
  </si>
  <si>
    <t>Messa a norma sala polivalente</t>
  </si>
  <si>
    <t>Villa Bernaroli: sistemazione parcheggio e verde attrezzato esterno</t>
  </si>
  <si>
    <t>E.P. - Area Strutture per la prima infanzia</t>
  </si>
  <si>
    <t>E.P. - Area Strutture sportive</t>
  </si>
  <si>
    <t>Giardino Popeluzko: realizz. camminamenti e fornitura arredo urbano</t>
  </si>
  <si>
    <t>Giardino dei Platani: rifacimento pavimentazione esterna</t>
  </si>
  <si>
    <t>Centro civico Lame: manut. straord.</t>
  </si>
  <si>
    <t>Costr. Centro per usi civici e sociali nell'area ex Mercato ortofrutticolo</t>
  </si>
  <si>
    <t>E.P. - Area Socio-Sanitaria</t>
  </si>
  <si>
    <t>Centro sociale Villa Torchi: ristrutturazione</t>
  </si>
  <si>
    <t>Nido Patini: ristrutturazione</t>
  </si>
  <si>
    <t>Nido Capponi: ricostruzione</t>
  </si>
  <si>
    <t>Progetto "Scuole d'infanzia"</t>
  </si>
  <si>
    <t>Scuola dell'infanzia  Duc Lazzaretto</t>
  </si>
  <si>
    <t>Scuola elem. Casaralta ed infanzia G. del Mugnaio: manut. straord. con ampliamento area verde</t>
  </si>
  <si>
    <t>E.P. - Strutture scolastiche</t>
  </si>
  <si>
    <t>Fondo Comini: spogliatoi  e sistemazione a verde</t>
  </si>
  <si>
    <r>
      <t xml:space="preserve">Centro sportivo Vasco de Gama: completamento   </t>
    </r>
    <r>
      <rPr>
        <b/>
        <sz val="9"/>
        <color indexed="8"/>
        <rFont val="Arial"/>
        <family val="0"/>
      </rPr>
      <t xml:space="preserve"> v.NOTA 1</t>
    </r>
  </si>
  <si>
    <t>Centro sportivo Pescarola: ristrutt. e complet. con area adiacente</t>
  </si>
  <si>
    <t>Progetto "Realizz. interventi di riqualificazione del verde e di parchi a valenza di quartiere"</t>
  </si>
  <si>
    <t>SIV - Studi e Interventi sul Verde</t>
  </si>
  <si>
    <t>Centro Costa: ristrutturazione e ampliamento</t>
  </si>
  <si>
    <t>Ex materna Dozza via Pasubio: ristrutt. fabbricato per uso sociale</t>
  </si>
  <si>
    <t>Ex carbonaia via Bovi Campeggi: ristrutt. fabbricato</t>
  </si>
  <si>
    <t>Scuola elementare De Amicis: ridefinizione area di pertinenza</t>
  </si>
  <si>
    <t>Progetto "Centri civici e uffici di quartiere"</t>
  </si>
  <si>
    <t>Adeg. normativo sale prove musicali via R.Sanzio 6</t>
  </si>
  <si>
    <t>E.P. - Area Strutture scolastiche</t>
  </si>
  <si>
    <t>Centro sportivo Barca: sistem. impianto illuminazione, verifica statica torri</t>
  </si>
  <si>
    <t>Nuova sede Quartiere</t>
  </si>
  <si>
    <t xml:space="preserve">Scuola dell'infanzia Rocca: ristrutturazione  </t>
  </si>
  <si>
    <t xml:space="preserve">Bocciodromo Trigari: ristrutturazione </t>
  </si>
  <si>
    <t>Progetto "Nidi d'infanzia"  (v. nota)</t>
  </si>
  <si>
    <t>Realizzazione nido / scuola dell'infanzia zona Colli</t>
  </si>
  <si>
    <t>E.P. - Programma riqual. urbana Officine Rizzoli</t>
  </si>
  <si>
    <t>Impianti sportivi zona Colli- Area Staveco-Ormec</t>
  </si>
  <si>
    <t xml:space="preserve"> E.P. Area Strutture sportive</t>
  </si>
  <si>
    <t>Centro sportivo Lunetta Gamberini: demolizione tribuna scoperta campo calcio Bernardi</t>
  </si>
  <si>
    <t>Riqualificazione parco Lunetta Gamberini</t>
  </si>
  <si>
    <t>Il  Quartiere ha segnalato l'esigenza di prevedere il finanziamento con fondi centrali, una volta individuato un adeguato contenitore, dei lavori di ristrutturazione e adeguamento</t>
  </si>
  <si>
    <t>necessari per assicurare la continuità dei servizi educativi attualmente ospitati nel complesso della ex Maternità.</t>
  </si>
  <si>
    <t>Impianto sportivo Tamburini: ristrutturazione</t>
  </si>
  <si>
    <t>Ristrutturazione Villa Puglioli</t>
  </si>
  <si>
    <t>Centro sociale Casa del Gufo: ristrutt. e messa a norma</t>
  </si>
  <si>
    <t>Villa Riccitelli: rifacimento coperto</t>
  </si>
  <si>
    <t>Piano poliennale dei lavori pubblici e degli investimenti 2001-2003</t>
  </si>
  <si>
    <t>Piano poliennale dei lavori pubblici e degli investimenti 2001- 2003</t>
  </si>
  <si>
    <t>Settore Coordinamento Servizi Sociali</t>
  </si>
  <si>
    <t>Settore Salute e Qualità della vita</t>
  </si>
  <si>
    <t>Casa del riposo notturno di via Felsina</t>
  </si>
  <si>
    <t>Settore  Territorio e Riqualificazione Urbana</t>
  </si>
  <si>
    <t>Settore Territorio e Riqualificazione Urbana</t>
  </si>
  <si>
    <t>Progetto "Realizzazione interventi di riqualificazione del verde e di parchi a valenza cittadina"</t>
  </si>
  <si>
    <t>Progetto "Realizzazione interventi di riqualificazione del verde e di parchi a valenza di quartiere"</t>
  </si>
  <si>
    <t>Cimitero Certosa: Ristrutturazione obitorio</t>
  </si>
  <si>
    <t>4)</t>
  </si>
  <si>
    <t>Fondovalle Savena - Realizz. opere accessorie e complementari</t>
  </si>
  <si>
    <t>RSA riabilitativa per anziani (30 posti) + casa protetta (100 posti)</t>
  </si>
  <si>
    <t>Interventi su centri di prima accoglienza</t>
  </si>
  <si>
    <t>Progetto "Manut. straord. e adeg. norm. edifici di propr. comunale"</t>
  </si>
  <si>
    <t>Ristrutturazione coperti di edifici comunali</t>
  </si>
  <si>
    <t>NOTA 1</t>
  </si>
  <si>
    <t>Riqualificazione aree urbane: interventi vari</t>
  </si>
  <si>
    <t>Interventi di manutenzione straordinaria del verde</t>
  </si>
  <si>
    <t>Ristrutt. e messa a norma impianti e cabine di illum. Pubblica</t>
  </si>
  <si>
    <t>Asse attrezzato Lungo Savena (dalla Tangenziale al Centro Agroalimentare): II  lotto funzionale</t>
  </si>
  <si>
    <t>Asse attrezzato Lungo Savena (dalla Tangenziale al Centro Agroalimentare): II  lotto bis funzionale</t>
  </si>
  <si>
    <t>Q.re San Vitale: ex convento San Giacomo - interventi diversi per Conservatorio e civico museo bibliografico musicale</t>
  </si>
  <si>
    <t>Q.re S. Stefano: Biblioteca Archiginnasio - restauro decorazioni parietali - I piano</t>
  </si>
  <si>
    <t>Progetto "Qualità urbana: riqualif. Mercati rionali cittadini"</t>
  </si>
  <si>
    <t>Mercato di via Tartini (q.re San Donato): sistemazione</t>
  </si>
  <si>
    <t>Servizio ferroviario metropolitano - Realizzazione stazioni  e nodi interscambio: interventi stazione Zanardi</t>
  </si>
  <si>
    <t>Q.re Borgo Panigale: adeguamento rotatorie via 
Persicetana</t>
  </si>
  <si>
    <t>Acquisto arredi / attrezzature per scuole dell'infanzia statali e per Direzioni Didattiche (attuazione L.23/96 art. 3)</t>
  </si>
  <si>
    <t>Centro civico Corticella: manut. straord. (esclusa biblioteca)</t>
  </si>
  <si>
    <t>Centro sportivo Arcoveggio: manutenzione straordinaria</t>
  </si>
  <si>
    <t>Impianti</t>
  </si>
  <si>
    <t>Scuola media Farini: manut. straord.</t>
  </si>
  <si>
    <t>Scuola elementare Don Marella: manut. straord.</t>
  </si>
  <si>
    <t>Progetto "Istituti medi comunali"</t>
  </si>
  <si>
    <t>Progetto "Ex Sala Borsa"</t>
  </si>
  <si>
    <t>Biblioteca multimediale ex Sala Borsa: lavori di completamento</t>
  </si>
  <si>
    <t>biblioteca  Corticella</t>
  </si>
  <si>
    <t>Acquisto arredi e attrezzature per uffici e servizi</t>
  </si>
  <si>
    <t>Sostituzione mezzi di trasporto per adeguamento a normative nazionali ed europee</t>
  </si>
  <si>
    <t>Edilizia Pubblica - Contr. Università</t>
  </si>
  <si>
    <t>Ristrutturazione ex cinema Ambasciatori</t>
  </si>
  <si>
    <t>Lavori di consolidamento uffici comunali di via Oberdan</t>
  </si>
  <si>
    <t>Manut. straord.  impianti sportivi</t>
  </si>
  <si>
    <t>biblioteca  via  Pietralata</t>
  </si>
  <si>
    <t>biblioteca  Scandellara</t>
  </si>
  <si>
    <t xml:space="preserve">Manut. straord. biblioteche di quartiere </t>
  </si>
  <si>
    <t>Q.re Borgo Panigale e Reno: Parco Lungo Reno -    manut. straord.</t>
  </si>
  <si>
    <t>Scuola dell'infanzia Carducci - manut. straord. e messa a norma tre sezioni</t>
  </si>
  <si>
    <t>Centro sportivo Lunetta Gamberini: ricostruzione magazzini/spogliatoi campo calcio Bernardi</t>
  </si>
  <si>
    <t>Ampliamento del nuovo servizio il Monello</t>
  </si>
  <si>
    <t xml:space="preserve">Gli ulteriori interventi per la casa da attuare nel triennio 2001-2003 saranno definiti successivamente, una volta noti i finanziamenti regionali relativi alla </t>
  </si>
  <si>
    <t>programmazione di edilizia residenziale assegnati al Comune di Bologna.</t>
  </si>
  <si>
    <t>E' anche prevista l'acquisizione mediante permuta dalla CARISBO di un immobile in via del Buon Pastore da adibire a plesso scolastico del quartiere Savena.</t>
  </si>
  <si>
    <t>Ulteriori interventi di riqualificazione: recupero Casa Magli e Casa Gialla</t>
  </si>
  <si>
    <t>Manut. straord. patrimonio abitativo di proprietà comunale</t>
  </si>
  <si>
    <t>Alloggi a canone contenuto da realizzare da IACP con fondi CARISBO: opere di urbanizzazione a carico del Comune</t>
  </si>
  <si>
    <t>Scuola dell'infanzia Grosso: apertura nuove sezioni</t>
  </si>
  <si>
    <t>Centro civico: interventi di manutenzione straordinaria</t>
  </si>
  <si>
    <t>Progetto "Manut.  straord.  e  adeg.  norm.  edifici  di proprietà comunale"</t>
  </si>
  <si>
    <t>Ampliamento centro civico: ristrutt. casa 
colonica</t>
  </si>
  <si>
    <t>Quartieri vari</t>
  </si>
  <si>
    <t>Progetto "Manutenzione straordinaria di 
edifici scolastici"</t>
  </si>
  <si>
    <t>Q.re Porto - Plesso via Monterumici (Dozza, Cavina, Marzabotto, Dall'Olio)</t>
  </si>
  <si>
    <t>Q.re Porto - Plesso via Asiago (Guinizzelli)</t>
  </si>
  <si>
    <t>Q.re Reno - Scuola dell'infanzia Seragnoli</t>
  </si>
  <si>
    <t>Q.re Saragozza - Scuola dell'infanzia XXI aprile</t>
  </si>
  <si>
    <t>Q.re Saragozza - Scuola dell'infanzia L.Bassi</t>
  </si>
  <si>
    <t>Q.re Saragozza - Scuola dell'infanzia Gobetti</t>
  </si>
  <si>
    <t>Scuola dell'infanzia Casaglia: ristrutturazione</t>
  </si>
  <si>
    <t xml:space="preserve">A completamento degli interventi previsti dall’Accordo di Programma del PRU Manifattura Tabacchi sono da realizzarsi i seguenti interventi finanziati con fondi già reperiti </t>
  </si>
  <si>
    <t>da trasferirsi in contabilità speciale (fondi comunali) o già disponibili in contabilità speciale (fondi PRU):</t>
  </si>
  <si>
    <t>1 -  ristrutturazione ex Forno del Pane II lotto (13.853 milioni – fondi comunali);</t>
  </si>
  <si>
    <t>2 - centro servizi per polo culturale (808 milioni – fondi comunali);</t>
  </si>
  <si>
    <t>3 - recupero archeologico darsena (3.688 milioni – fondi PRU);</t>
  </si>
  <si>
    <t>4 - recupero giardino Cavaticcio (2.314 milioni – fondi PRU);</t>
  </si>
  <si>
    <t>5 - sistemazione aree verdi e arredo urbano (1.695 milioni – fondi PRU);</t>
  </si>
  <si>
    <t>6 - strade e reti tecnologiche (5.885 milioni – fondi PRU);</t>
  </si>
  <si>
    <t>7 - completamento edilizia residenza pubblica Castellaccio (1.272 milioni – fondi PRU);</t>
  </si>
  <si>
    <t>8 - completamento manutenz. Straord. Edilizia resid. pubblica v. Azzogardino (544 milioni – fondi PRU).</t>
  </si>
  <si>
    <t>E’ inoltre prevista nel Piano Particolareggiato della zona Manifattura Tabacchi (R3.7) la realizzazione di un parcheggio pubblico come da P.U.P. vigente.</t>
  </si>
  <si>
    <t>Progetto "Qualità urbana: riqual. Mercati rionali cittadini"</t>
  </si>
  <si>
    <t>Acquisizioni, permute ed espropri diversi per pubblica utilità</t>
  </si>
  <si>
    <t>Progetto "Manutenzione straordinaria edifici scolastici"</t>
  </si>
  <si>
    <t>Scuola elementare Longhena: manutenzione straordinaria (compresa palestra)</t>
  </si>
  <si>
    <t>Acquisizioni, permute ed espropri diversi per pubblica utilità  (v. nota 3)</t>
  </si>
  <si>
    <t>Manut. straord., adeguam. e potenziamento impianti semaforici e apparati tecnologici di monitoraggio</t>
  </si>
  <si>
    <t>Q.re Savena: raccordo ciclo-pedonale via delle Armi/via Benedetto Marcello</t>
  </si>
  <si>
    <t>Scuola dell'infanzia ed elem. Sanzio: manut. straord.</t>
  </si>
  <si>
    <t>Scuola dell'infanzia ed elem. S.Domenico Savio: manut. straord.</t>
  </si>
  <si>
    <t>Campo di calcio A. Mario: rifacimento spogliatoi e impianto di illuminazione</t>
  </si>
  <si>
    <t>Q.re San Vitale: interventi di manutenzione straordinaria edifici scolastici</t>
  </si>
  <si>
    <t>Chiesa di San Girolamo: manut. straord. coperto e impianto elettrico</t>
  </si>
  <si>
    <t>DA FINANZIARE CON UTILIZZO DI RESIDUI DI MUTUI</t>
  </si>
  <si>
    <t>Ristrutturazione servizi igienici pubblici</t>
  </si>
  <si>
    <t>Q.re San Donato: Zis Fiera - opere di infrastrutture generali</t>
  </si>
  <si>
    <t>Q.re Reno: Zis Barca - realizzazione parco pubblico: completamento acquisizione area e attrezzature</t>
  </si>
  <si>
    <t>Q.re Savena: Zis Fossolo - realizzazione parco pubblico</t>
  </si>
  <si>
    <t>Ristrutturazione Sala Rossa di Palazzo d'Accursio</t>
  </si>
  <si>
    <t>di cui £ 3.000 da finanziare con utilizzo di residui di mutui</t>
  </si>
  <si>
    <t>Lavori urgenti in economia non preventivabili da finanziare con alienazione di beni e/o oneri di urbanizzazione,  economie di mutuo e contributi di altri enti</t>
  </si>
  <si>
    <t>Completamenti di opere (comprese perizie suppletive) da programmi di esercizi precedenti da finanziare con alienazione di beni e/o oneri di urbanizzazione, economie di mutuo e contributi di altri enti</t>
  </si>
  <si>
    <t>Istituto Aldini-Sirani: acquisto attrezzature per laboratori</t>
  </si>
  <si>
    <t>Giardini Montagnola: interventi vari di riqualificazione (Progetto Sicurezza)</t>
  </si>
  <si>
    <t>Servizio ferroviario metropolitano - Espropri aree, contributi, segnaletica, illuminazione, spostamenti di sottoservizi e fognature necessari per la realizzazione delle opere sostitutive dei P.L. sulle linee BO-VE e BO-AN</t>
  </si>
  <si>
    <t>L.R. n.30/98</t>
  </si>
  <si>
    <r>
      <t>Collegamento Aeroporto con Servizio Ferroviario Regionale, Servizio Ferroviario Metropolitano e capolinea tramvia (People Mover)</t>
    </r>
    <r>
      <rPr>
        <b/>
        <sz val="9"/>
        <rFont val="Arial"/>
        <family val="2"/>
      </rPr>
      <t xml:space="preserve"> v. NOTA 2</t>
    </r>
  </si>
  <si>
    <t>Asse attrezzato Sud-Ovest: II lotto funzionale , opere di collegamento con via Emilia Ponente e via Zanardi</t>
  </si>
  <si>
    <t>Traffico e Trasporti + Manutenzione</t>
  </si>
  <si>
    <t>Riqualificazione della tangenziale: rifunzionalizzazione svincolo Triumvirato</t>
  </si>
  <si>
    <t>Contributo SAB</t>
  </si>
  <si>
    <t>Attualmente il progetto Tramvia è in corso di ridefinizione sia dal punto di vista del tracciato che dal punto di vista tecnologico; la presentazione del progetto al Ministero dei Trasporti</t>
  </si>
  <si>
    <t>dovrà avvenire entro il 31 ottobre 2000.</t>
  </si>
  <si>
    <t>5)</t>
  </si>
  <si>
    <t>Centro polivalente ex Ospedaletto in via Cavalieri Ducati</t>
  </si>
  <si>
    <t>Edilizia pubblica - Finanziamento TAV - Italferr</t>
  </si>
  <si>
    <t>Scuola elementare Scandellara: manut. straord. e adeguam. funzionale palestra</t>
  </si>
  <si>
    <t>Q.re Borgo Panigale: scuola parcheggio per trasferimento scuola dell'infanzia Mazzini</t>
  </si>
  <si>
    <t>Altri centri di prima accoglienza : manut. straord.</t>
  </si>
  <si>
    <t>L.R. 2/85</t>
  </si>
  <si>
    <t xml:space="preserve"> Q.re S. Vitale:  Centro universitario d'incontro e servizi P.zza Verdi (ex scuderie Bentivoglio): interventi di ristrutturazione locali II piano</t>
  </si>
  <si>
    <t>Musei comunali: interventi di manutenzione straordinaria</t>
  </si>
  <si>
    <t>Fondo per incremento del patrimonio museale</t>
  </si>
  <si>
    <t>Realizzazione impianto illuminazione pubblica comparto R3.12 ex ICO</t>
  </si>
  <si>
    <t>Rifugio della solidarietà via del Gomito: nuovo condotto fognario</t>
  </si>
  <si>
    <t>Rifugio della solidarietà via del Gomito: manutenzione straordinaria</t>
  </si>
  <si>
    <t>Interventi vari su uffici giudiziari: riqualificazione e messa a norma</t>
  </si>
  <si>
    <t>Ristrutturazione del corpo di fabbrica novecentesco annesso a Palazzo Baciocchi</t>
  </si>
  <si>
    <t>Scuola dell'infanzia  Duc ex mercato ortofrutticolo</t>
  </si>
  <si>
    <t>U.O. Manutenzione+Traffico e Trasporti</t>
  </si>
  <si>
    <t>Centro di prima accoglienza via Bassa dei Sassi: realizzazione (q.re San Donato)</t>
  </si>
  <si>
    <t>Centro di prima accoglienza via del Lazzaretto: realizzazione (q.re Navile)</t>
  </si>
  <si>
    <t>Cimitero Certosa: ristrutturazione uffici</t>
  </si>
  <si>
    <t>Cimitero Certosa: realizzazione autorimessa e sistemazione strutture e aree di servizio</t>
  </si>
  <si>
    <t>Q.re Navile: Parco Lungo Navile - manut. straord.</t>
  </si>
  <si>
    <t>Parchi collinari - Riqualificazione (Cavaioni, Paderno, Prati di Mugnano)</t>
  </si>
  <si>
    <t>Parco Villa Ghigi: ristrutturazione II lotto</t>
  </si>
  <si>
    <t>Q.re San Donato: Zis Fiera - opere di infrastrutture generali (vasche di laminazione)</t>
  </si>
  <si>
    <t>Q.re San Donato: realizzazione cabina elettrica presso la Fiera - erogazione contributo</t>
  </si>
  <si>
    <t>Interv. di riqualificazione nel comparto ex Manifattura Tabacchi: impianto sportivo di via Azzogardino</t>
  </si>
  <si>
    <t>Contributi FS</t>
  </si>
  <si>
    <t xml:space="preserve">Prolung. Asse attrezzato Sud-Ovest a complet. della circonvallazione dell'89 (Prati di Caprara-via Gagarin): III  lotto funzionale (da via Terracini a via Marco Polo-Gagarin)                                                                                                </t>
  </si>
  <si>
    <r>
      <t xml:space="preserve">Asse di collegamento stradale rapido a sud della città </t>
    </r>
    <r>
      <rPr>
        <b/>
        <sz val="9"/>
        <rFont val="Arial"/>
        <family val="2"/>
      </rPr>
      <t>v.NOTA 3</t>
    </r>
  </si>
  <si>
    <r>
      <t xml:space="preserve">Manutenzione straordinaria, adeg. funzionale e interventi per la sicurezza stradale su strade e marciapiedi </t>
    </r>
    <r>
      <rPr>
        <b/>
        <sz val="9"/>
        <rFont val="Arial"/>
        <family val="2"/>
      </rPr>
      <t>v. NOTA 4</t>
    </r>
  </si>
  <si>
    <r>
      <t>Realizzazione parcheggi previsti nel PGTU: ex Manifattura Tabacchi</t>
    </r>
    <r>
      <rPr>
        <b/>
        <sz val="9"/>
        <rFont val="Arial"/>
        <family val="0"/>
      </rPr>
      <t xml:space="preserve"> v. NOTA 5</t>
    </r>
  </si>
  <si>
    <r>
      <t>Realizzazione parcheggi previsti nel PGTU: Largo Nigrisoli presso Ospedale Maggiore</t>
    </r>
    <r>
      <rPr>
        <b/>
        <sz val="9"/>
        <rFont val="Arial"/>
        <family val="0"/>
      </rPr>
      <t xml:space="preserve"> v. NOTA 6</t>
    </r>
  </si>
  <si>
    <r>
      <t>Realizzazione parcheggi previsti nel PGTU: Piazza Roosevelt</t>
    </r>
    <r>
      <rPr>
        <b/>
        <sz val="9"/>
        <rFont val="Arial"/>
        <family val="0"/>
      </rPr>
      <t xml:space="preserve"> v. NOTA 7</t>
    </r>
  </si>
  <si>
    <t>Q.re S.Stefano: Baraccano - ristrutturazione ala ovest (sistemazione vialetto, voltone, ex sede biblioteca Cabral, recinzione del giardino)</t>
  </si>
  <si>
    <t>Ristrutturazione cabina di trasformazione e autoregolazione per illum. pubblica S.Anna</t>
  </si>
  <si>
    <t>Ristrutturazione cabina  di trasformazione e autoregolazione per illum. pubblica Aldini</t>
  </si>
  <si>
    <t>Palestre scuola media Gandino: manutenzione straordinaria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</si>
</sst>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\ \ \ "/>
    <numFmt numFmtId="165" formatCode="#,##0\ "/>
    <numFmt numFmtId="166" formatCode="dd/mm/yyyy"/>
    <numFmt numFmtId="167" formatCode="#,##0\ \ "/>
    <numFmt numFmtId="168" formatCode="#,##0.0\ \ \ "/>
    <numFmt numFmtId="169" formatCode="0.0"/>
    <numFmt numFmtId="170" formatCode="#,##0.0\ "/>
    <numFmt numFmtId="171" formatCode="#,##0.0\ \ "/>
    <numFmt numFmtId="172" formatCode="#,##0.0\ \ \ \ "/>
  </numFmts>
  <fonts count="3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0"/>
    </font>
    <font>
      <b/>
      <sz val="9"/>
      <name val="Arial"/>
      <family val="0"/>
    </font>
    <font>
      <b/>
      <sz val="15"/>
      <name val="Arial"/>
      <family val="0"/>
    </font>
    <font>
      <b/>
      <sz val="10"/>
      <name val="Arial"/>
      <family val="0"/>
    </font>
    <font>
      <i/>
      <sz val="9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2"/>
      <name val="Arial"/>
      <family val="0"/>
    </font>
    <font>
      <b/>
      <sz val="8"/>
      <color indexed="8"/>
      <name val="Arial"/>
      <family val="0"/>
    </font>
    <font>
      <u val="single"/>
      <sz val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8"/>
      <name val="Arial"/>
      <family val="0"/>
    </font>
    <font>
      <b/>
      <sz val="15"/>
      <color indexed="8"/>
      <name val="Arial"/>
      <family val="0"/>
    </font>
    <font>
      <b/>
      <sz val="14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MS Sans Serif"/>
      <family val="0"/>
    </font>
    <font>
      <b/>
      <i/>
      <sz val="10"/>
      <color indexed="8"/>
      <name val="Arial"/>
      <family val="0"/>
    </font>
    <font>
      <b/>
      <i/>
      <sz val="10"/>
      <color indexed="8"/>
      <name val="MS Sans Serif"/>
      <family val="0"/>
    </font>
    <font>
      <b/>
      <sz val="5"/>
      <name val="Arial"/>
      <family val="2"/>
    </font>
    <font>
      <b/>
      <sz val="14"/>
      <name val="Arial"/>
      <family val="0"/>
    </font>
    <font>
      <b/>
      <sz val="16"/>
      <name val="Arial"/>
      <family val="0"/>
    </font>
    <font>
      <sz val="14"/>
      <name val="Arial"/>
      <family val="0"/>
    </font>
    <font>
      <b/>
      <sz val="8"/>
      <color indexed="9"/>
      <name val="Arial"/>
      <family val="2"/>
    </font>
    <font>
      <b/>
      <sz val="8"/>
      <color indexed="14"/>
      <name val="Arial"/>
      <family val="2"/>
    </font>
    <font>
      <sz val="9"/>
      <color indexed="14"/>
      <name val="Arial"/>
      <family val="2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615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4" fontId="5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centerContinuous"/>
    </xf>
    <xf numFmtId="164" fontId="4" fillId="0" borderId="0" xfId="0" applyNumberFormat="1" applyFont="1" applyFill="1" applyBorder="1" applyAlignment="1">
      <alignment horizontal="centerContinuous"/>
    </xf>
    <xf numFmtId="164" fontId="4" fillId="0" borderId="0" xfId="0" applyNumberFormat="1" applyFont="1" applyFill="1" applyAlignment="1">
      <alignment/>
    </xf>
    <xf numFmtId="164" fontId="4" fillId="0" borderId="2" xfId="0" applyNumberFormat="1" applyFont="1" applyFill="1" applyBorder="1" applyAlignment="1">
      <alignment horizontal="centerContinuous" vertical="top" wrapText="1"/>
    </xf>
    <xf numFmtId="164" fontId="5" fillId="0" borderId="3" xfId="0" applyNumberFormat="1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left"/>
    </xf>
    <xf numFmtId="164" fontId="4" fillId="0" borderId="3" xfId="0" applyNumberFormat="1" applyFont="1" applyFill="1" applyBorder="1" applyAlignment="1">
      <alignment horizontal="centerContinuous" vertical="top" wrapText="1"/>
    </xf>
    <xf numFmtId="0" fontId="4" fillId="0" borderId="4" xfId="0" applyFont="1" applyFill="1" applyBorder="1" applyAlignment="1">
      <alignment horizontal="centerContinuous" vertical="center"/>
    </xf>
    <xf numFmtId="164" fontId="6" fillId="0" borderId="0" xfId="0" applyNumberFormat="1" applyFont="1" applyFill="1" applyAlignment="1">
      <alignment horizontal="centerContinuous" vertical="top"/>
    </xf>
    <xf numFmtId="0" fontId="6" fillId="0" borderId="0" xfId="0" applyFont="1" applyFill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64" fontId="4" fillId="0" borderId="5" xfId="0" applyNumberFormat="1" applyFont="1" applyFill="1" applyBorder="1" applyAlignment="1">
      <alignment horizontal="centerContinuous" vertical="center" wrapText="1"/>
    </xf>
    <xf numFmtId="164" fontId="6" fillId="0" borderId="0" xfId="0" applyNumberFormat="1" applyFont="1" applyFill="1" applyBorder="1" applyAlignment="1">
      <alignment horizontal="centerContinuous" vertical="top"/>
    </xf>
    <xf numFmtId="164" fontId="4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wrapText="1"/>
    </xf>
    <xf numFmtId="0" fontId="4" fillId="0" borderId="7" xfId="0" applyNumberFormat="1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wrapText="1"/>
    </xf>
    <xf numFmtId="0" fontId="6" fillId="0" borderId="0" xfId="0" applyNumberFormat="1" applyFont="1" applyFill="1" applyAlignment="1">
      <alignment horizontal="centerContinuous" vertical="top" wrapText="1"/>
    </xf>
    <xf numFmtId="0" fontId="6" fillId="0" borderId="0" xfId="0" applyNumberFormat="1" applyFont="1" applyFill="1" applyBorder="1" applyAlignment="1">
      <alignment horizontal="centerContinuous" vertical="top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Fill="1" applyAlignment="1">
      <alignment horizontal="centerContinuous" vertical="top"/>
    </xf>
    <xf numFmtId="164" fontId="10" fillId="0" borderId="0" xfId="0" applyNumberFormat="1" applyFont="1" applyFill="1" applyBorder="1" applyAlignment="1">
      <alignment horizontal="centerContinuous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NumberFormat="1" applyFont="1" applyFill="1" applyAlignment="1">
      <alignment horizontal="centerContinuous" vertical="top"/>
    </xf>
    <xf numFmtId="0" fontId="6" fillId="0" borderId="0" xfId="0" applyNumberFormat="1" applyFont="1" applyFill="1" applyBorder="1" applyAlignment="1">
      <alignment horizontal="centerContinuous" vertical="top"/>
    </xf>
    <xf numFmtId="0" fontId="4" fillId="0" borderId="0" xfId="0" applyNumberFormat="1" applyFont="1" applyFill="1" applyBorder="1" applyAlignment="1">
      <alignment horizontal="justify"/>
    </xf>
    <xf numFmtId="0" fontId="7" fillId="0" borderId="1" xfId="0" applyFont="1" applyBorder="1" applyAlignment="1">
      <alignment horizontal="centerContinuous" vertical="center"/>
    </xf>
    <xf numFmtId="0" fontId="4" fillId="0" borderId="8" xfId="0" applyNumberFormat="1" applyFont="1" applyFill="1" applyBorder="1" applyAlignment="1">
      <alignment horizontal="justify" vertical="center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164" fontId="7" fillId="0" borderId="6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164" fontId="10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wrapText="1"/>
    </xf>
    <xf numFmtId="0" fontId="7" fillId="0" borderId="2" xfId="0" applyFont="1" applyFill="1" applyBorder="1" applyAlignment="1">
      <alignment horizontal="justify" vertical="center"/>
    </xf>
    <xf numFmtId="164" fontId="4" fillId="0" borderId="9" xfId="0" applyNumberFormat="1" applyFont="1" applyFill="1" applyBorder="1" applyAlignment="1">
      <alignment/>
    </xf>
    <xf numFmtId="164" fontId="4" fillId="0" borderId="1" xfId="0" applyNumberFormat="1" applyFont="1" applyFill="1" applyBorder="1" applyAlignment="1" quotePrefix="1">
      <alignment/>
    </xf>
    <xf numFmtId="0" fontId="10" fillId="0" borderId="1" xfId="0" applyFont="1" applyBorder="1" applyAlignment="1">
      <alignment wrapText="1"/>
    </xf>
    <xf numFmtId="0" fontId="10" fillId="0" borderId="10" xfId="0" applyFont="1" applyBorder="1" applyAlignment="1">
      <alignment/>
    </xf>
    <xf numFmtId="164" fontId="7" fillId="0" borderId="1" xfId="0" applyNumberFormat="1" applyFont="1" applyFill="1" applyBorder="1" applyAlignment="1">
      <alignment horizontal="centerContinuous" vertical="center" wrapText="1"/>
    </xf>
    <xf numFmtId="0" fontId="7" fillId="0" borderId="0" xfId="0" applyFont="1" applyFill="1" applyBorder="1" applyAlignment="1">
      <alignment vertical="center"/>
    </xf>
    <xf numFmtId="0" fontId="4" fillId="0" borderId="0" xfId="0" applyNumberFormat="1" applyFont="1" applyFill="1" applyAlignment="1">
      <alignment horizontal="justify"/>
    </xf>
    <xf numFmtId="0" fontId="5" fillId="0" borderId="0" xfId="0" applyNumberFormat="1" applyFont="1" applyFill="1" applyBorder="1" applyAlignment="1">
      <alignment horizontal="justify"/>
    </xf>
    <xf numFmtId="0" fontId="7" fillId="0" borderId="5" xfId="0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Alignment="1" quotePrefix="1">
      <alignment/>
    </xf>
    <xf numFmtId="0" fontId="5" fillId="0" borderId="2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Continuous" vertical="center"/>
    </xf>
    <xf numFmtId="0" fontId="5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 wrapText="1"/>
    </xf>
    <xf numFmtId="0" fontId="10" fillId="0" borderId="1" xfId="0" applyFont="1" applyBorder="1" applyAlignment="1">
      <alignment/>
    </xf>
    <xf numFmtId="0" fontId="11" fillId="0" borderId="0" xfId="0" applyFont="1" applyFill="1" applyBorder="1" applyAlignment="1">
      <alignment horizontal="centerContinuous" vertical="top"/>
    </xf>
    <xf numFmtId="0" fontId="10" fillId="0" borderId="0" xfId="0" applyFont="1" applyFill="1" applyBorder="1" applyAlignment="1">
      <alignment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/>
    </xf>
    <xf numFmtId="0" fontId="11" fillId="0" borderId="5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1" fillId="0" borderId="9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11" fillId="0" borderId="9" xfId="0" applyFont="1" applyFill="1" applyBorder="1" applyAlignment="1">
      <alignment horizontal="centerContinuous" vertical="center" wrapText="1"/>
    </xf>
    <xf numFmtId="0" fontId="11" fillId="0" borderId="9" xfId="0" applyFont="1" applyFill="1" applyBorder="1" applyAlignment="1">
      <alignment horizontal="centerContinuous" vertical="center"/>
    </xf>
    <xf numFmtId="0" fontId="11" fillId="0" borderId="5" xfId="0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/>
    </xf>
    <xf numFmtId="0" fontId="11" fillId="0" borderId="11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8" fillId="0" borderId="0" xfId="0" applyFont="1" applyFill="1" applyBorder="1" applyAlignment="1" quotePrefix="1">
      <alignment wrapText="1"/>
    </xf>
    <xf numFmtId="0" fontId="11" fillId="0" borderId="0" xfId="0" applyFont="1" applyFill="1" applyBorder="1" applyAlignment="1">
      <alignment horizontal="centerContinuous" vertical="top"/>
    </xf>
    <xf numFmtId="0" fontId="11" fillId="0" borderId="9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justify"/>
    </xf>
    <xf numFmtId="0" fontId="11" fillId="0" borderId="0" xfId="0" applyFont="1" applyFill="1" applyAlignment="1">
      <alignment/>
    </xf>
    <xf numFmtId="0" fontId="6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11" fillId="0" borderId="9" xfId="0" applyFont="1" applyFill="1" applyBorder="1" applyAlignment="1">
      <alignment horizontal="right"/>
    </xf>
    <xf numFmtId="0" fontId="5" fillId="0" borderId="9" xfId="0" applyFont="1" applyFill="1" applyBorder="1" applyAlignment="1">
      <alignment/>
    </xf>
    <xf numFmtId="0" fontId="11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top" wrapText="1"/>
    </xf>
    <xf numFmtId="164" fontId="5" fillId="0" borderId="0" xfId="0" applyNumberFormat="1" applyFont="1" applyFill="1" applyBorder="1" applyAlignment="1">
      <alignment/>
    </xf>
    <xf numFmtId="167" fontId="7" fillId="0" borderId="0" xfId="0" applyNumberFormat="1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164" fontId="7" fillId="0" borderId="0" xfId="0" applyNumberFormat="1" applyFont="1" applyFill="1" applyAlignment="1">
      <alignment horizontal="centerContinuous" vertical="top"/>
    </xf>
    <xf numFmtId="164" fontId="7" fillId="0" borderId="0" xfId="0" applyNumberFormat="1" applyFont="1" applyFill="1" applyBorder="1" applyAlignment="1">
      <alignment horizontal="centerContinuous" vertical="top"/>
    </xf>
    <xf numFmtId="164" fontId="7" fillId="0" borderId="0" xfId="0" applyNumberFormat="1" applyFont="1" applyFill="1" applyBorder="1" applyAlignment="1">
      <alignment horizontal="centerContinuous"/>
    </xf>
    <xf numFmtId="164" fontId="9" fillId="0" borderId="0" xfId="0" applyNumberFormat="1" applyFont="1" applyFill="1" applyBorder="1" applyAlignment="1">
      <alignment horizontal="centerContinuous"/>
    </xf>
    <xf numFmtId="0" fontId="9" fillId="0" borderId="11" xfId="0" applyFont="1" applyFill="1" applyBorder="1" applyAlignment="1">
      <alignment horizontal="left" vertical="center"/>
    </xf>
    <xf numFmtId="164" fontId="9" fillId="0" borderId="2" xfId="0" applyNumberFormat="1" applyFont="1" applyFill="1" applyBorder="1" applyAlignment="1">
      <alignment horizontal="centerContinuous" vertical="top" wrapText="1"/>
    </xf>
    <xf numFmtId="164" fontId="7" fillId="0" borderId="3" xfId="0" applyNumberFormat="1" applyFont="1" applyFill="1" applyBorder="1" applyAlignment="1">
      <alignment horizontal="centerContinuous" vertical="center"/>
    </xf>
    <xf numFmtId="164" fontId="9" fillId="0" borderId="3" xfId="0" applyNumberFormat="1" applyFont="1" applyFill="1" applyBorder="1" applyAlignment="1">
      <alignment horizontal="centerContinuous" vertical="top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167" fontId="7" fillId="0" borderId="6" xfId="0" applyNumberFormat="1" applyFont="1" applyFill="1" applyBorder="1" applyAlignment="1">
      <alignment vertical="center"/>
    </xf>
    <xf numFmtId="164" fontId="9" fillId="0" borderId="0" xfId="0" applyNumberFormat="1" applyFont="1" applyFill="1" applyAlignment="1">
      <alignment/>
    </xf>
    <xf numFmtId="164" fontId="5" fillId="0" borderId="0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164" fontId="7" fillId="0" borderId="6" xfId="0" applyNumberFormat="1" applyFont="1" applyFill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164" fontId="4" fillId="0" borderId="9" xfId="0" applyNumberFormat="1" applyFont="1" applyFill="1" applyBorder="1" applyAlignment="1">
      <alignment vertical="top" wrapText="1"/>
    </xf>
    <xf numFmtId="164" fontId="7" fillId="0" borderId="9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165" fontId="7" fillId="0" borderId="9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65" fontId="7" fillId="0" borderId="6" xfId="0" applyNumberFormat="1" applyFont="1" applyFill="1" applyBorder="1" applyAlignment="1">
      <alignment vertical="center"/>
    </xf>
    <xf numFmtId="164" fontId="5" fillId="0" borderId="9" xfId="0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165" fontId="10" fillId="0" borderId="1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 wrapText="1"/>
    </xf>
    <xf numFmtId="0" fontId="8" fillId="0" borderId="0" xfId="0" applyFont="1" applyAlignment="1" quotePrefix="1">
      <alignment horizontal="left" wrapText="1"/>
    </xf>
    <xf numFmtId="0" fontId="11" fillId="0" borderId="9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164" fontId="4" fillId="0" borderId="9" xfId="0" applyNumberFormat="1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164" fontId="10" fillId="0" borderId="0" xfId="0" applyNumberFormat="1" applyFont="1" applyFill="1" applyBorder="1" applyAlignment="1">
      <alignment horizontal="centerContinuous" vertical="top"/>
    </xf>
    <xf numFmtId="164" fontId="9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Continuous"/>
    </xf>
    <xf numFmtId="0" fontId="7" fillId="0" borderId="0" xfId="0" applyFont="1" applyFill="1" applyBorder="1" applyAlignment="1">
      <alignment horizontal="justify" vertical="center"/>
    </xf>
    <xf numFmtId="165" fontId="7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/>
    </xf>
    <xf numFmtId="164" fontId="7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/>
    </xf>
    <xf numFmtId="164" fontId="5" fillId="0" borderId="0" xfId="0" applyNumberFormat="1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 wrapText="1"/>
    </xf>
    <xf numFmtId="0" fontId="11" fillId="0" borderId="1" xfId="0" applyFont="1" applyBorder="1" applyAlignment="1">
      <alignment/>
    </xf>
    <xf numFmtId="164" fontId="14" fillId="0" borderId="9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left"/>
    </xf>
    <xf numFmtId="0" fontId="11" fillId="0" borderId="1" xfId="0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wrapText="1"/>
    </xf>
    <xf numFmtId="0" fontId="12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>
      <alignment horizontal="centerContinuous"/>
    </xf>
    <xf numFmtId="0" fontId="7" fillId="0" borderId="9" xfId="0" applyFont="1" applyFill="1" applyBorder="1" applyAlignment="1">
      <alignment horizontal="centerContinuous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Continuous" vertical="center" wrapText="1"/>
    </xf>
    <xf numFmtId="164" fontId="9" fillId="0" borderId="13" xfId="0" applyNumberFormat="1" applyFont="1" applyFill="1" applyBorder="1" applyAlignment="1">
      <alignment wrapText="1"/>
    </xf>
    <xf numFmtId="0" fontId="12" fillId="0" borderId="14" xfId="0" applyNumberFormat="1" applyFont="1" applyFill="1" applyBorder="1" applyAlignment="1">
      <alignment horizontal="centerContinuous"/>
    </xf>
    <xf numFmtId="0" fontId="4" fillId="0" borderId="9" xfId="0" applyFont="1" applyFill="1" applyBorder="1" applyAlignment="1">
      <alignment/>
    </xf>
    <xf numFmtId="1" fontId="7" fillId="0" borderId="5" xfId="0" applyNumberFormat="1" applyFont="1" applyFill="1" applyBorder="1" applyAlignment="1" quotePrefix="1">
      <alignment horizontal="centerContinuous" vertical="center" wrapText="1"/>
    </xf>
    <xf numFmtId="1" fontId="4" fillId="0" borderId="11" xfId="0" applyNumberFormat="1" applyFont="1" applyFill="1" applyBorder="1" applyAlignment="1">
      <alignment horizontal="left" vertical="center"/>
    </xf>
    <xf numFmtId="1" fontId="4" fillId="0" borderId="7" xfId="0" applyNumberFormat="1" applyFont="1" applyFill="1" applyBorder="1" applyAlignment="1">
      <alignment horizontal="justify" vertical="center"/>
    </xf>
    <xf numFmtId="1" fontId="9" fillId="0" borderId="2" xfId="0" applyNumberFormat="1" applyFont="1" applyFill="1" applyBorder="1" applyAlignment="1">
      <alignment horizontal="centerContinuous" vertical="top" wrapText="1"/>
    </xf>
    <xf numFmtId="1" fontId="7" fillId="0" borderId="3" xfId="0" applyNumberFormat="1" applyFont="1" applyFill="1" applyBorder="1" applyAlignment="1">
      <alignment horizontal="centerContinuous" vertical="center"/>
    </xf>
    <xf numFmtId="1" fontId="4" fillId="0" borderId="2" xfId="0" applyNumberFormat="1" applyFont="1" applyFill="1" applyBorder="1" applyAlignment="1">
      <alignment horizontal="centerContinuous" vertical="top" wrapText="1"/>
    </xf>
    <xf numFmtId="1" fontId="5" fillId="0" borderId="3" xfId="0" applyNumberFormat="1" applyFont="1" applyFill="1" applyBorder="1" applyAlignment="1">
      <alignment horizontal="centerContinuous" vertical="center"/>
    </xf>
    <xf numFmtId="1" fontId="5" fillId="0" borderId="0" xfId="0" applyNumberFormat="1" applyFont="1" applyFill="1" applyBorder="1" applyAlignment="1">
      <alignment vertical="center"/>
    </xf>
    <xf numFmtId="1" fontId="10" fillId="0" borderId="12" xfId="0" applyNumberFormat="1" applyFont="1" applyBorder="1" applyAlignment="1">
      <alignment/>
    </xf>
    <xf numFmtId="1" fontId="4" fillId="0" borderId="0" xfId="0" applyNumberFormat="1" applyFont="1" applyFill="1" applyAlignment="1">
      <alignment horizontal="left"/>
    </xf>
    <xf numFmtId="1" fontId="11" fillId="0" borderId="11" xfId="0" applyNumberFormat="1" applyFont="1" applyFill="1" applyBorder="1" applyAlignment="1">
      <alignment horizontal="left" vertical="center"/>
    </xf>
    <xf numFmtId="1" fontId="11" fillId="0" borderId="9" xfId="0" applyNumberFormat="1" applyFont="1" applyFill="1" applyBorder="1" applyAlignment="1">
      <alignment vertical="center"/>
    </xf>
    <xf numFmtId="0" fontId="9" fillId="0" borderId="7" xfId="0" applyNumberFormat="1" applyFont="1" applyFill="1" applyBorder="1" applyAlignment="1">
      <alignment horizontal="justify" vertical="center"/>
    </xf>
    <xf numFmtId="0" fontId="9" fillId="0" borderId="0" xfId="0" applyFont="1" applyFill="1" applyAlignment="1">
      <alignment horizontal="left"/>
    </xf>
    <xf numFmtId="1" fontId="9" fillId="0" borderId="11" xfId="0" applyNumberFormat="1" applyFont="1" applyFill="1" applyBorder="1" applyAlignment="1">
      <alignment horizontal="left" vertical="center"/>
    </xf>
    <xf numFmtId="1" fontId="9" fillId="0" borderId="7" xfId="0" applyNumberFormat="1" applyFont="1" applyFill="1" applyBorder="1" applyAlignment="1">
      <alignment horizontal="justify" vertical="center"/>
    </xf>
    <xf numFmtId="1" fontId="7" fillId="0" borderId="11" xfId="0" applyNumberFormat="1" applyFont="1" applyFill="1" applyBorder="1" applyAlignment="1">
      <alignment horizontal="left" vertical="center"/>
    </xf>
    <xf numFmtId="1" fontId="7" fillId="0" borderId="9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" fontId="9" fillId="0" borderId="12" xfId="0" applyNumberFormat="1" applyFont="1" applyBorder="1" applyAlignment="1">
      <alignment/>
    </xf>
    <xf numFmtId="1" fontId="9" fillId="0" borderId="0" xfId="0" applyNumberFormat="1" applyFont="1" applyFill="1" applyAlignment="1">
      <alignment horizontal="left"/>
    </xf>
    <xf numFmtId="1" fontId="9" fillId="0" borderId="11" xfId="0" applyNumberFormat="1" applyFont="1" applyFill="1" applyBorder="1" applyAlignment="1">
      <alignment horizontal="left" vertical="center"/>
    </xf>
    <xf numFmtId="1" fontId="9" fillId="0" borderId="7" xfId="0" applyNumberFormat="1" applyFont="1" applyFill="1" applyBorder="1" applyAlignment="1">
      <alignment horizontal="justify" vertical="center"/>
    </xf>
    <xf numFmtId="1" fontId="9" fillId="0" borderId="2" xfId="0" applyNumberFormat="1" applyFont="1" applyFill="1" applyBorder="1" applyAlignment="1">
      <alignment horizontal="centerContinuous" vertical="top" wrapText="1"/>
    </xf>
    <xf numFmtId="1" fontId="7" fillId="0" borderId="3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/>
    </xf>
    <xf numFmtId="1" fontId="0" fillId="0" borderId="0" xfId="0" applyNumberFormat="1" applyFont="1" applyAlignment="1">
      <alignment/>
    </xf>
    <xf numFmtId="1" fontId="9" fillId="0" borderId="0" xfId="0" applyNumberFormat="1" applyFont="1" applyFill="1" applyAlignment="1">
      <alignment horizontal="left"/>
    </xf>
    <xf numFmtId="1" fontId="9" fillId="0" borderId="12" xfId="0" applyNumberFormat="1" applyFont="1" applyFill="1" applyBorder="1" applyAlignment="1">
      <alignment vertical="center"/>
    </xf>
    <xf numFmtId="1" fontId="7" fillId="0" borderId="3" xfId="0" applyNumberFormat="1" applyFont="1" applyFill="1" applyBorder="1" applyAlignment="1" quotePrefix="1">
      <alignment horizontal="centerContinuous" vertical="center"/>
    </xf>
    <xf numFmtId="164" fontId="9" fillId="0" borderId="12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Continuous"/>
    </xf>
    <xf numFmtId="1" fontId="9" fillId="0" borderId="11" xfId="0" applyNumberFormat="1" applyFont="1" applyFill="1" applyBorder="1" applyAlignment="1">
      <alignment horizontal="left"/>
    </xf>
    <xf numFmtId="0" fontId="11" fillId="0" borderId="9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Continuous"/>
    </xf>
    <xf numFmtId="0" fontId="5" fillId="0" borderId="9" xfId="0" applyFont="1" applyFill="1" applyBorder="1" applyAlignment="1" quotePrefix="1">
      <alignment horizontal="left"/>
    </xf>
    <xf numFmtId="0" fontId="11" fillId="0" borderId="4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11" fillId="0" borderId="9" xfId="0" applyFont="1" applyFill="1" applyBorder="1" applyAlignment="1" quotePrefix="1">
      <alignment horizontal="centerContinuous"/>
    </xf>
    <xf numFmtId="0" fontId="11" fillId="0" borderId="9" xfId="0" applyFont="1" applyFill="1" applyBorder="1" applyAlignment="1" quotePrefix="1">
      <alignment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Alignment="1">
      <alignment horizontal="centerContinuous"/>
    </xf>
    <xf numFmtId="1" fontId="7" fillId="0" borderId="5" xfId="0" applyNumberFormat="1" applyFont="1" applyFill="1" applyBorder="1" applyAlignment="1" quotePrefix="1">
      <alignment horizontal="centerContinuous" wrapText="1"/>
    </xf>
    <xf numFmtId="164" fontId="9" fillId="0" borderId="6" xfId="0" applyNumberFormat="1" applyFont="1" applyFill="1" applyBorder="1" applyAlignment="1">
      <alignment horizontal="center" wrapText="1"/>
    </xf>
    <xf numFmtId="165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 horizontal="centerContinuous"/>
    </xf>
    <xf numFmtId="1" fontId="9" fillId="0" borderId="2" xfId="0" applyNumberFormat="1" applyFont="1" applyFill="1" applyBorder="1" applyAlignment="1">
      <alignment horizontal="centerContinuous" wrapText="1"/>
    </xf>
    <xf numFmtId="1" fontId="7" fillId="0" borderId="3" xfId="0" applyNumberFormat="1" applyFont="1" applyFill="1" applyBorder="1" applyAlignment="1">
      <alignment horizontal="centerContinuous"/>
    </xf>
    <xf numFmtId="1" fontId="9" fillId="0" borderId="9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9" fillId="0" borderId="12" xfId="0" applyNumberFormat="1" applyFont="1" applyBorder="1" applyAlignment="1">
      <alignment/>
    </xf>
    <xf numFmtId="164" fontId="9" fillId="0" borderId="3" xfId="0" applyNumberFormat="1" applyFont="1" applyFill="1" applyBorder="1" applyAlignment="1">
      <alignment horizontal="centerContinuous" wrapText="1"/>
    </xf>
    <xf numFmtId="0" fontId="11" fillId="0" borderId="9" xfId="0" applyFont="1" applyFill="1" applyBorder="1" applyAlignment="1">
      <alignment wrapText="1"/>
    </xf>
    <xf numFmtId="164" fontId="4" fillId="0" borderId="5" xfId="0" applyNumberFormat="1" applyFont="1" applyFill="1" applyBorder="1" applyAlignment="1">
      <alignment horizontal="centerContinuous" wrapText="1"/>
    </xf>
    <xf numFmtId="164" fontId="4" fillId="0" borderId="3" xfId="0" applyNumberFormat="1" applyFont="1" applyFill="1" applyBorder="1" applyAlignment="1">
      <alignment horizontal="centerContinuous" wrapText="1"/>
    </xf>
    <xf numFmtId="0" fontId="7" fillId="0" borderId="1" xfId="0" applyFont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 wrapText="1"/>
    </xf>
    <xf numFmtId="164" fontId="4" fillId="0" borderId="6" xfId="0" applyNumberFormat="1" applyFont="1" applyFill="1" applyBorder="1" applyAlignment="1">
      <alignment horizontal="center" wrapText="1"/>
    </xf>
    <xf numFmtId="164" fontId="4" fillId="0" borderId="9" xfId="0" applyNumberFormat="1" applyFont="1" applyFill="1" applyBorder="1" applyAlignment="1">
      <alignment wrapText="1"/>
    </xf>
    <xf numFmtId="0" fontId="9" fillId="0" borderId="10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0" xfId="0" applyFont="1" applyFill="1" applyBorder="1" applyAlignment="1" quotePrefix="1">
      <alignment/>
    </xf>
    <xf numFmtId="165" fontId="7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Border="1" applyAlignment="1">
      <alignment horizontal="centerContinuous"/>
    </xf>
    <xf numFmtId="1" fontId="9" fillId="0" borderId="7" xfId="0" applyNumberFormat="1" applyFont="1" applyFill="1" applyBorder="1" applyAlignment="1">
      <alignment horizontal="justify"/>
    </xf>
    <xf numFmtId="0" fontId="4" fillId="0" borderId="8" xfId="0" applyNumberFormat="1" applyFont="1" applyFill="1" applyBorder="1" applyAlignment="1">
      <alignment horizontal="justify"/>
    </xf>
    <xf numFmtId="0" fontId="7" fillId="0" borderId="0" xfId="0" applyFont="1" applyFill="1" applyBorder="1" applyAlignment="1">
      <alignment horizontal="justify"/>
    </xf>
    <xf numFmtId="0" fontId="7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5" fillId="0" borderId="0" xfId="0" applyNumberFormat="1" applyFont="1" applyFill="1" applyBorder="1" applyAlignment="1">
      <alignment horizontal="left" wrapText="1"/>
    </xf>
    <xf numFmtId="164" fontId="5" fillId="0" borderId="9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 quotePrefix="1">
      <alignment/>
    </xf>
    <xf numFmtId="0" fontId="11" fillId="0" borderId="0" xfId="0" applyFont="1" applyFill="1" applyBorder="1" applyAlignment="1">
      <alignment/>
    </xf>
    <xf numFmtId="0" fontId="5" fillId="0" borderId="9" xfId="0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/>
    </xf>
    <xf numFmtId="0" fontId="11" fillId="0" borderId="1" xfId="0" applyFont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NumberFormat="1" applyFont="1" applyFill="1" applyBorder="1" applyAlignment="1" quotePrefix="1">
      <alignment wrapText="1"/>
    </xf>
    <xf numFmtId="0" fontId="11" fillId="0" borderId="9" xfId="0" applyFont="1" applyFill="1" applyBorder="1" applyAlignment="1" quotePrefix="1">
      <alignment horizontal="right"/>
    </xf>
    <xf numFmtId="0" fontId="5" fillId="0" borderId="0" xfId="0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justify"/>
    </xf>
    <xf numFmtId="0" fontId="5" fillId="0" borderId="4" xfId="0" applyFont="1" applyFill="1" applyBorder="1" applyAlignment="1">
      <alignment horizontal="left"/>
    </xf>
    <xf numFmtId="0" fontId="11" fillId="0" borderId="4" xfId="0" applyFont="1" applyFill="1" applyBorder="1" applyAlignment="1">
      <alignment/>
    </xf>
    <xf numFmtId="0" fontId="4" fillId="0" borderId="0" xfId="0" applyFont="1" applyFill="1" applyBorder="1" applyAlignment="1">
      <alignment horizontal="justify" wrapText="1"/>
    </xf>
    <xf numFmtId="0" fontId="0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164" fontId="10" fillId="0" borderId="10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justify" vertical="center"/>
    </xf>
    <xf numFmtId="0" fontId="11" fillId="0" borderId="5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4" fillId="0" borderId="9" xfId="0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 horizontal="justify" vertical="center"/>
    </xf>
    <xf numFmtId="0" fontId="10" fillId="0" borderId="1" xfId="0" applyFont="1" applyBorder="1" applyAlignment="1">
      <alignment/>
    </xf>
    <xf numFmtId="0" fontId="8" fillId="0" borderId="14" xfId="0" applyFont="1" applyFill="1" applyBorder="1" applyAlignment="1" quotePrefix="1">
      <alignment wrapText="1"/>
    </xf>
    <xf numFmtId="0" fontId="15" fillId="0" borderId="0" xfId="0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Continuous" vertical="center"/>
    </xf>
    <xf numFmtId="0" fontId="20" fillId="0" borderId="0" xfId="0" applyNumberFormat="1" applyFont="1" applyFill="1" applyAlignment="1">
      <alignment horizontal="centerContinuous" vertical="center"/>
    </xf>
    <xf numFmtId="164" fontId="20" fillId="0" borderId="0" xfId="0" applyNumberFormat="1" applyFont="1" applyFill="1" applyAlignment="1">
      <alignment horizontal="centerContinuous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horizontal="centerContinuous"/>
    </xf>
    <xf numFmtId="0" fontId="16" fillId="0" borderId="0" xfId="0" applyNumberFormat="1" applyFont="1" applyFill="1" applyBorder="1" applyAlignment="1">
      <alignment horizontal="centerContinuous"/>
    </xf>
    <xf numFmtId="164" fontId="16" fillId="0" borderId="0" xfId="0" applyNumberFormat="1" applyFont="1" applyFill="1" applyBorder="1" applyAlignment="1">
      <alignment horizontal="centerContinuous"/>
    </xf>
    <xf numFmtId="164" fontId="18" fillId="0" borderId="0" xfId="0" applyNumberFormat="1" applyFont="1" applyFill="1" applyBorder="1" applyAlignment="1">
      <alignment horizontal="centerContinuous"/>
    </xf>
    <xf numFmtId="164" fontId="18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11" xfId="0" applyFont="1" applyFill="1" applyBorder="1" applyAlignment="1">
      <alignment horizontal="left" vertical="center"/>
    </xf>
    <xf numFmtId="0" fontId="16" fillId="0" borderId="7" xfId="0" applyNumberFormat="1" applyFont="1" applyFill="1" applyBorder="1" applyAlignment="1">
      <alignment horizontal="left" vertical="center"/>
    </xf>
    <xf numFmtId="1" fontId="18" fillId="0" borderId="5" xfId="0" applyNumberFormat="1" applyFont="1" applyFill="1" applyBorder="1" applyAlignment="1" quotePrefix="1">
      <alignment horizontal="centerContinuous" vertical="center" wrapText="1"/>
    </xf>
    <xf numFmtId="164" fontId="16" fillId="0" borderId="2" xfId="0" applyNumberFormat="1" applyFont="1" applyFill="1" applyBorder="1" applyAlignment="1">
      <alignment horizontal="centerContinuous" vertical="top" wrapText="1"/>
    </xf>
    <xf numFmtId="164" fontId="18" fillId="0" borderId="3" xfId="0" applyNumberFormat="1" applyFont="1" applyFill="1" applyBorder="1" applyAlignment="1">
      <alignment horizontal="centerContinuous" vertical="center"/>
    </xf>
    <xf numFmtId="0" fontId="16" fillId="0" borderId="0" xfId="0" applyFont="1" applyFill="1" applyAlignment="1">
      <alignment horizontal="left"/>
    </xf>
    <xf numFmtId="0" fontId="22" fillId="0" borderId="9" xfId="0" applyFont="1" applyFill="1" applyBorder="1" applyAlignment="1">
      <alignment horizontal="centerContinuous" vertical="center"/>
    </xf>
    <xf numFmtId="0" fontId="22" fillId="0" borderId="0" xfId="0" applyNumberFormat="1" applyFont="1" applyFill="1" applyBorder="1" applyAlignment="1">
      <alignment horizontal="centerContinuous" vertical="center"/>
    </xf>
    <xf numFmtId="164" fontId="16" fillId="0" borderId="5" xfId="0" applyNumberFormat="1" applyFont="1" applyFill="1" applyBorder="1" applyAlignment="1">
      <alignment horizontal="centerContinuous" vertical="center" wrapText="1"/>
    </xf>
    <xf numFmtId="164" fontId="16" fillId="0" borderId="3" xfId="0" applyNumberFormat="1" applyFont="1" applyFill="1" applyBorder="1" applyAlignment="1">
      <alignment horizontal="centerContinuous" vertical="top" wrapText="1"/>
    </xf>
    <xf numFmtId="164" fontId="16" fillId="0" borderId="13" xfId="0" applyNumberFormat="1" applyFont="1" applyFill="1" applyBorder="1" applyAlignment="1">
      <alignment vertical="center" wrapText="1"/>
    </xf>
    <xf numFmtId="164" fontId="18" fillId="0" borderId="13" xfId="0" applyNumberFormat="1" applyFont="1" applyFill="1" applyBorder="1" applyAlignment="1">
      <alignment horizontal="centerContinuous" vertical="center" wrapText="1"/>
    </xf>
    <xf numFmtId="0" fontId="16" fillId="0" borderId="0" xfId="0" applyFont="1" applyFill="1" applyAlignment="1">
      <alignment/>
    </xf>
    <xf numFmtId="0" fontId="16" fillId="0" borderId="4" xfId="0" applyFont="1" applyFill="1" applyBorder="1" applyAlignment="1">
      <alignment horizontal="centerContinuous" vertical="center"/>
    </xf>
    <xf numFmtId="0" fontId="16" fillId="0" borderId="8" xfId="0" applyNumberFormat="1" applyFont="1" applyFill="1" applyBorder="1" applyAlignment="1">
      <alignment horizontal="centerContinuous"/>
    </xf>
    <xf numFmtId="164" fontId="17" fillId="0" borderId="6" xfId="0" applyNumberFormat="1" applyFont="1" applyFill="1" applyBorder="1" applyAlignment="1">
      <alignment horizontal="center" vertical="center" wrapText="1"/>
    </xf>
    <xf numFmtId="164" fontId="16" fillId="0" borderId="6" xfId="0" applyNumberFormat="1" applyFont="1" applyFill="1" applyBorder="1" applyAlignment="1">
      <alignment horizontal="center" vertical="top" wrapText="1"/>
    </xf>
    <xf numFmtId="164" fontId="16" fillId="0" borderId="10" xfId="0" applyNumberFormat="1" applyFont="1" applyFill="1" applyBorder="1" applyAlignment="1">
      <alignment horizontal="center" vertical="top" wrapText="1"/>
    </xf>
    <xf numFmtId="164" fontId="18" fillId="0" borderId="10" xfId="0" applyNumberFormat="1" applyFont="1" applyFill="1" applyBorder="1" applyAlignment="1">
      <alignment horizontal="center" vertical="top" wrapText="1"/>
    </xf>
    <xf numFmtId="164" fontId="16" fillId="0" borderId="6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vertical="top"/>
    </xf>
    <xf numFmtId="0" fontId="16" fillId="0" borderId="0" xfId="0" applyNumberFormat="1" applyFont="1" applyFill="1" applyBorder="1" applyAlignment="1">
      <alignment horizontal="right" vertical="top"/>
    </xf>
    <xf numFmtId="164" fontId="16" fillId="0" borderId="1" xfId="0" applyNumberFormat="1" applyFont="1" applyFill="1" applyBorder="1" applyAlignment="1">
      <alignment/>
    </xf>
    <xf numFmtId="164" fontId="18" fillId="0" borderId="1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8" fillId="0" borderId="0" xfId="0" applyFont="1" applyFill="1" applyBorder="1" applyAlignment="1">
      <alignment vertical="center"/>
    </xf>
    <xf numFmtId="164" fontId="16" fillId="0" borderId="1" xfId="0" applyNumberFormat="1" applyFont="1" applyFill="1" applyBorder="1" applyAlignment="1">
      <alignment vertical="center"/>
    </xf>
    <xf numFmtId="164" fontId="18" fillId="0" borderId="1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8" fillId="0" borderId="0" xfId="0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vertical="top"/>
    </xf>
    <xf numFmtId="0" fontId="18" fillId="0" borderId="5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18" fillId="0" borderId="9" xfId="0" applyFont="1" applyFill="1" applyBorder="1" applyAlignment="1">
      <alignment vertical="center"/>
    </xf>
    <xf numFmtId="164" fontId="15" fillId="0" borderId="6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2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6" fillId="0" borderId="0" xfId="0" applyNumberFormat="1" applyFont="1" applyFill="1" applyAlignment="1">
      <alignment/>
    </xf>
    <xf numFmtId="164" fontId="16" fillId="0" borderId="0" xfId="0" applyNumberFormat="1" applyFont="1" applyFill="1" applyAlignment="1">
      <alignment/>
    </xf>
    <xf numFmtId="164" fontId="18" fillId="0" borderId="0" xfId="0" applyNumberFormat="1" applyFont="1" applyFill="1" applyAlignment="1">
      <alignment/>
    </xf>
    <xf numFmtId="0" fontId="26" fillId="0" borderId="0" xfId="0" applyFont="1" applyFill="1" applyAlignment="1">
      <alignment vertical="center"/>
    </xf>
    <xf numFmtId="0" fontId="16" fillId="0" borderId="0" xfId="0" applyFont="1" applyFill="1" applyAlignment="1">
      <alignment horizontal="justify"/>
    </xf>
    <xf numFmtId="164" fontId="17" fillId="0" borderId="0" xfId="0" applyNumberFormat="1" applyFont="1" applyFill="1" applyAlignment="1">
      <alignment/>
    </xf>
    <xf numFmtId="0" fontId="27" fillId="0" borderId="0" xfId="0" applyFont="1" applyAlignment="1">
      <alignment/>
    </xf>
    <xf numFmtId="164" fontId="15" fillId="0" borderId="0" xfId="0" applyNumberFormat="1" applyFont="1" applyFill="1" applyAlignment="1">
      <alignment/>
    </xf>
    <xf numFmtId="0" fontId="28" fillId="0" borderId="0" xfId="0" applyFont="1" applyFill="1" applyAlignment="1">
      <alignment vertical="center"/>
    </xf>
    <xf numFmtId="0" fontId="29" fillId="0" borderId="0" xfId="0" applyFont="1" applyAlignment="1">
      <alignment/>
    </xf>
    <xf numFmtId="0" fontId="24" fillId="0" borderId="0" xfId="0" applyFont="1" applyFill="1" applyAlignment="1">
      <alignment/>
    </xf>
    <xf numFmtId="164" fontId="28" fillId="0" borderId="0" xfId="0" applyNumberFormat="1" applyFont="1" applyFill="1" applyAlignment="1">
      <alignment/>
    </xf>
    <xf numFmtId="0" fontId="4" fillId="0" borderId="0" xfId="0" applyFont="1" applyFill="1" applyBorder="1" applyAlignment="1" quotePrefix="1">
      <alignment/>
    </xf>
    <xf numFmtId="0" fontId="18" fillId="0" borderId="9" xfId="0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horizontal="justify"/>
    </xf>
    <xf numFmtId="0" fontId="13" fillId="0" borderId="9" xfId="0" applyFont="1" applyFill="1" applyBorder="1" applyAlignment="1">
      <alignment/>
    </xf>
    <xf numFmtId="0" fontId="18" fillId="0" borderId="9" xfId="0" applyFont="1" applyFill="1" applyBorder="1" applyAlignment="1">
      <alignment horizontal="left"/>
    </xf>
    <xf numFmtId="0" fontId="16" fillId="0" borderId="0" xfId="0" applyFont="1" applyFill="1" applyBorder="1" applyAlignment="1">
      <alignment wrapText="1"/>
    </xf>
    <xf numFmtId="0" fontId="4" fillId="0" borderId="14" xfId="0" applyNumberFormat="1" applyFont="1" applyFill="1" applyBorder="1" applyAlignment="1">
      <alignment horizontal="justify"/>
    </xf>
    <xf numFmtId="0" fontId="4" fillId="0" borderId="8" xfId="0" applyNumberFormat="1" applyFont="1" applyFill="1" applyBorder="1" applyAlignment="1">
      <alignment horizontal="justify" wrapText="1"/>
    </xf>
    <xf numFmtId="0" fontId="9" fillId="0" borderId="5" xfId="0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justify" vertical="center"/>
    </xf>
    <xf numFmtId="0" fontId="4" fillId="0" borderId="0" xfId="0" applyNumberFormat="1" applyFont="1" applyFill="1" applyBorder="1" applyAlignment="1">
      <alignment horizontal="justify" wrapText="1"/>
    </xf>
    <xf numFmtId="0" fontId="16" fillId="0" borderId="0" xfId="0" applyNumberFormat="1" applyFont="1" applyFill="1" applyBorder="1" applyAlignment="1" quotePrefix="1">
      <alignment horizontal="left"/>
    </xf>
    <xf numFmtId="0" fontId="16" fillId="0" borderId="0" xfId="0" applyFont="1" applyFill="1" applyBorder="1" applyAlignment="1" quotePrefix="1">
      <alignment horizontal="left" wrapText="1"/>
    </xf>
    <xf numFmtId="0" fontId="4" fillId="0" borderId="0" xfId="0" applyFont="1" applyFill="1" applyBorder="1" applyAlignment="1" quotePrefix="1">
      <alignment horizontal="left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 quotePrefix="1">
      <alignment horizontal="left" vertical="center"/>
    </xf>
    <xf numFmtId="0" fontId="29" fillId="0" borderId="0" xfId="0" applyFont="1" applyAlignment="1" quotePrefix="1">
      <alignment/>
    </xf>
    <xf numFmtId="0" fontId="4" fillId="0" borderId="14" xfId="0" applyFont="1" applyFill="1" applyBorder="1" applyAlignment="1">
      <alignment wrapText="1"/>
    </xf>
    <xf numFmtId="0" fontId="11" fillId="0" borderId="9" xfId="0" applyFont="1" applyFill="1" applyBorder="1" applyAlignment="1" quotePrefix="1">
      <alignment horizontal="left" vertical="center" wrapText="1"/>
    </xf>
    <xf numFmtId="0" fontId="4" fillId="0" borderId="0" xfId="0" applyNumberFormat="1" applyFont="1" applyFill="1" applyBorder="1" applyAlignment="1" quotePrefix="1">
      <alignment horizontal="left"/>
    </xf>
    <xf numFmtId="0" fontId="4" fillId="0" borderId="0" xfId="0" applyNumberFormat="1" applyFont="1" applyFill="1" applyBorder="1" applyAlignment="1" quotePrefix="1">
      <alignment horizontal="left" wrapText="1"/>
    </xf>
    <xf numFmtId="0" fontId="12" fillId="0" borderId="0" xfId="0" applyNumberFormat="1" applyFont="1" applyFill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0" fontId="10" fillId="0" borderId="1" xfId="0" applyFont="1" applyBorder="1" applyAlignment="1" quotePrefix="1">
      <alignment horizontal="left" wrapText="1"/>
    </xf>
    <xf numFmtId="164" fontId="30" fillId="0" borderId="9" xfId="0" applyNumberFormat="1" applyFont="1" applyFill="1" applyBorder="1" applyAlignment="1">
      <alignment horizontal="centerContinuous" vertical="center"/>
    </xf>
    <xf numFmtId="0" fontId="16" fillId="0" borderId="0" xfId="0" applyFont="1" applyFill="1" applyBorder="1" applyAlignment="1" quotePrefix="1">
      <alignment horizontal="left" wrapText="1"/>
    </xf>
    <xf numFmtId="0" fontId="31" fillId="0" borderId="0" xfId="0" applyNumberFormat="1" applyFont="1" applyFill="1" applyAlignment="1" quotePrefix="1">
      <alignment horizontal="left"/>
    </xf>
    <xf numFmtId="164" fontId="14" fillId="0" borderId="9" xfId="0" applyNumberFormat="1" applyFont="1" applyFill="1" applyBorder="1" applyAlignment="1">
      <alignment horizontal="centerContinuous"/>
    </xf>
    <xf numFmtId="0" fontId="7" fillId="0" borderId="1" xfId="0" applyFont="1" applyBorder="1" applyAlignment="1">
      <alignment/>
    </xf>
    <xf numFmtId="0" fontId="10" fillId="0" borderId="1" xfId="0" applyFont="1" applyBorder="1" applyAlignment="1" quotePrefix="1">
      <alignment horizontal="left"/>
    </xf>
    <xf numFmtId="164" fontId="9" fillId="0" borderId="0" xfId="0" applyNumberFormat="1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164" fontId="4" fillId="0" borderId="0" xfId="0" applyNumberFormat="1" applyFont="1" applyFill="1" applyAlignment="1">
      <alignment horizontal="centerContinuous"/>
    </xf>
    <xf numFmtId="164" fontId="10" fillId="0" borderId="0" xfId="0" applyNumberFormat="1" applyFont="1" applyFill="1" applyAlignment="1">
      <alignment horizontal="centerContinuous"/>
    </xf>
    <xf numFmtId="0" fontId="5" fillId="0" borderId="0" xfId="0" applyFont="1" applyFill="1" applyAlignment="1" quotePrefix="1">
      <alignment horizontal="left"/>
    </xf>
    <xf numFmtId="0" fontId="15" fillId="0" borderId="0" xfId="0" applyFont="1" applyFill="1" applyBorder="1" applyAlignment="1" quotePrefix="1">
      <alignment horizontal="left"/>
    </xf>
    <xf numFmtId="0" fontId="27" fillId="0" borderId="0" xfId="0" applyFont="1" applyAlignment="1" quotePrefix="1">
      <alignment horizontal="left"/>
    </xf>
    <xf numFmtId="0" fontId="29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quotePrefix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Fill="1" applyBorder="1" applyAlignment="1" quotePrefix="1">
      <alignment horizontal="left" wrapText="1"/>
    </xf>
    <xf numFmtId="0" fontId="7" fillId="0" borderId="0" xfId="0" applyFont="1" applyFill="1" applyBorder="1" applyAlignment="1" quotePrefix="1">
      <alignment horizontal="left"/>
    </xf>
    <xf numFmtId="0" fontId="15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23" fillId="0" borderId="9" xfId="0" applyFont="1" applyBorder="1" applyAlignment="1">
      <alignment vertical="center"/>
    </xf>
    <xf numFmtId="0" fontId="18" fillId="0" borderId="2" xfId="0" applyNumberFormat="1" applyFont="1" applyFill="1" applyBorder="1" applyAlignment="1">
      <alignment horizontal="right" vertical="center"/>
    </xf>
    <xf numFmtId="0" fontId="24" fillId="0" borderId="5" xfId="0" applyFont="1" applyFill="1" applyBorder="1" applyAlignment="1">
      <alignment vertical="center"/>
    </xf>
    <xf numFmtId="0" fontId="24" fillId="0" borderId="2" xfId="0" applyFont="1" applyFill="1" applyBorder="1" applyAlignment="1">
      <alignment vertical="center" wrapText="1"/>
    </xf>
    <xf numFmtId="164" fontId="18" fillId="0" borderId="6" xfId="0" applyNumberFormat="1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horizontal="justify" vertical="center"/>
    </xf>
    <xf numFmtId="164" fontId="15" fillId="0" borderId="0" xfId="0" applyNumberFormat="1" applyFont="1" applyFill="1" applyBorder="1" applyAlignment="1">
      <alignment vertical="center"/>
    </xf>
    <xf numFmtId="0" fontId="23" fillId="0" borderId="0" xfId="0" applyFont="1" applyAlignment="1">
      <alignment/>
    </xf>
    <xf numFmtId="0" fontId="15" fillId="0" borderId="11" xfId="0" applyFont="1" applyFill="1" applyBorder="1" applyAlignment="1" quotePrefix="1">
      <alignment horizontal="left" vertical="center"/>
    </xf>
    <xf numFmtId="0" fontId="15" fillId="0" borderId="7" xfId="0" applyFont="1" applyFill="1" applyBorder="1" applyAlignment="1">
      <alignment horizontal="justify" vertical="center"/>
    </xf>
    <xf numFmtId="164" fontId="15" fillId="0" borderId="7" xfId="0" applyNumberFormat="1" applyFont="1" applyFill="1" applyBorder="1" applyAlignment="1">
      <alignment vertical="center"/>
    </xf>
    <xf numFmtId="164" fontId="15" fillId="0" borderId="13" xfId="0" applyNumberFormat="1" applyFont="1" applyFill="1" applyBorder="1" applyAlignment="1">
      <alignment vertical="center"/>
    </xf>
    <xf numFmtId="0" fontId="15" fillId="0" borderId="4" xfId="0" applyFont="1" applyFill="1" applyBorder="1" applyAlignment="1" quotePrefix="1">
      <alignment horizontal="left" vertical="center"/>
    </xf>
    <xf numFmtId="0" fontId="15" fillId="0" borderId="8" xfId="0" applyFont="1" applyFill="1" applyBorder="1" applyAlignment="1">
      <alignment horizontal="justify" vertical="center"/>
    </xf>
    <xf numFmtId="164" fontId="15" fillId="0" borderId="8" xfId="0" applyNumberFormat="1" applyFont="1" applyFill="1" applyBorder="1" applyAlignment="1">
      <alignment vertical="center"/>
    </xf>
    <xf numFmtId="164" fontId="15" fillId="0" borderId="15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5" fillId="0" borderId="0" xfId="0" applyFont="1" applyFill="1" applyAlignment="1">
      <alignment horizontal="justify"/>
    </xf>
    <xf numFmtId="164" fontId="25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/>
    </xf>
    <xf numFmtId="164" fontId="25" fillId="0" borderId="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Alignment="1" quotePrefix="1">
      <alignment horizontal="left"/>
    </xf>
    <xf numFmtId="164" fontId="7" fillId="0" borderId="0" xfId="0" applyNumberFormat="1" applyFont="1" applyFill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 horizontal="justify"/>
    </xf>
    <xf numFmtId="164" fontId="7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>
      <alignment horizontal="justify"/>
    </xf>
    <xf numFmtId="164" fontId="7" fillId="0" borderId="0" xfId="0" applyNumberFormat="1" applyFont="1" applyFill="1" applyBorder="1" applyAlignment="1">
      <alignment/>
    </xf>
    <xf numFmtId="0" fontId="10" fillId="0" borderId="1" xfId="0" applyFont="1" applyBorder="1" applyAlignment="1">
      <alignment horizontal="left"/>
    </xf>
    <xf numFmtId="0" fontId="32" fillId="0" borderId="0" xfId="0" applyFont="1" applyFill="1" applyBorder="1" applyAlignment="1">
      <alignment horizontal="centerContinuous" vertical="center"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164" fontId="6" fillId="0" borderId="0" xfId="0" applyNumberFormat="1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31" fillId="0" borderId="0" xfId="0" applyFont="1" applyFill="1" applyBorder="1" applyAlignment="1">
      <alignment horizontal="centerContinuous"/>
    </xf>
    <xf numFmtId="0" fontId="31" fillId="0" borderId="0" xfId="0" applyNumberFormat="1" applyFont="1" applyFill="1" applyBorder="1" applyAlignment="1">
      <alignment horizontal="centerContinuous"/>
    </xf>
    <xf numFmtId="0" fontId="31" fillId="0" borderId="0" xfId="0" applyFont="1" applyFill="1" applyAlignment="1">
      <alignment horizontal="centerContinuous"/>
    </xf>
    <xf numFmtId="164" fontId="31" fillId="0" borderId="0" xfId="0" applyNumberFormat="1" applyFont="1" applyFill="1" applyBorder="1" applyAlignment="1">
      <alignment horizontal="centerContinuous"/>
    </xf>
    <xf numFmtId="164" fontId="33" fillId="0" borderId="0" xfId="0" applyNumberFormat="1" applyFont="1" applyFill="1" applyBorder="1" applyAlignment="1">
      <alignment horizontal="centerContinuous"/>
    </xf>
    <xf numFmtId="0" fontId="31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left" vertical="center"/>
    </xf>
    <xf numFmtId="0" fontId="4" fillId="0" borderId="7" xfId="0" applyNumberFormat="1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/>
    </xf>
    <xf numFmtId="164" fontId="4" fillId="0" borderId="2" xfId="0" applyNumberFormat="1" applyFont="1" applyFill="1" applyBorder="1" applyAlignment="1">
      <alignment horizontal="centerContinuous" vertical="center"/>
    </xf>
    <xf numFmtId="0" fontId="12" fillId="0" borderId="9" xfId="0" applyFont="1" applyFill="1" applyBorder="1" applyAlignment="1">
      <alignment horizontal="centerContinuous" vertical="center"/>
    </xf>
    <xf numFmtId="0" fontId="12" fillId="0" borderId="0" xfId="0" applyNumberFormat="1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164" fontId="5" fillId="0" borderId="7" xfId="0" applyNumberFormat="1" applyFont="1" applyFill="1" applyBorder="1" applyAlignment="1">
      <alignment horizontal="centerContinuous" vertical="center" wrapText="1"/>
    </xf>
    <xf numFmtId="164" fontId="5" fillId="0" borderId="13" xfId="0" applyNumberFormat="1" applyFont="1" applyFill="1" applyBorder="1" applyAlignment="1">
      <alignment horizontal="centerContinuous" vertical="center" wrapText="1"/>
    </xf>
    <xf numFmtId="0" fontId="4" fillId="0" borderId="8" xfId="0" applyNumberFormat="1" applyFont="1" applyFill="1" applyBorder="1" applyAlignment="1">
      <alignment horizontal="centerContinuous"/>
    </xf>
    <xf numFmtId="0" fontId="5" fillId="0" borderId="8" xfId="0" applyFont="1" applyFill="1" applyBorder="1" applyAlignment="1">
      <alignment horizontal="centerContinuous" vertical="center"/>
    </xf>
    <xf numFmtId="164" fontId="4" fillId="0" borderId="10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vertical="top"/>
    </xf>
    <xf numFmtId="0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9" fillId="0" borderId="9" xfId="0" applyFont="1" applyBorder="1" applyAlignment="1">
      <alignment/>
    </xf>
    <xf numFmtId="0" fontId="4" fillId="0" borderId="0" xfId="0" applyNumberFormat="1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0" fontId="5" fillId="0" borderId="5" xfId="0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164" fontId="5" fillId="0" borderId="6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horizontal="centerContinuous"/>
    </xf>
    <xf numFmtId="0" fontId="5" fillId="0" borderId="9" xfId="0" applyFont="1" applyBorder="1" applyAlignment="1">
      <alignment/>
    </xf>
    <xf numFmtId="164" fontId="5" fillId="0" borderId="0" xfId="0" applyNumberFormat="1" applyFont="1" applyFill="1" applyAlignment="1">
      <alignment/>
    </xf>
    <xf numFmtId="1" fontId="5" fillId="0" borderId="5" xfId="0" applyNumberFormat="1" applyFont="1" applyFill="1" applyBorder="1" applyAlignment="1" quotePrefix="1">
      <alignment horizontal="centerContinuous" vertical="center" wrapText="1"/>
    </xf>
    <xf numFmtId="1" fontId="4" fillId="0" borderId="2" xfId="0" applyNumberFormat="1" applyFont="1" applyFill="1" applyBorder="1" applyAlignment="1">
      <alignment horizontal="centerContinuous" vertical="center"/>
    </xf>
    <xf numFmtId="1" fontId="4" fillId="0" borderId="3" xfId="0" applyNumberFormat="1" applyFont="1" applyFill="1" applyBorder="1" applyAlignment="1">
      <alignment horizontal="centerContinuous" vertical="center"/>
    </xf>
    <xf numFmtId="0" fontId="4" fillId="0" borderId="0" xfId="0" applyFont="1" applyFill="1" applyBorder="1" applyAlignment="1" quotePrefix="1">
      <alignment horizontal="left" vertical="top"/>
    </xf>
    <xf numFmtId="0" fontId="4" fillId="0" borderId="0" xfId="0" applyFont="1" applyFill="1" applyBorder="1" applyAlignment="1" quotePrefix="1">
      <alignment horizontal="left" vertical="top" wrapText="1"/>
    </xf>
    <xf numFmtId="0" fontId="7" fillId="0" borderId="9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 quotePrefix="1">
      <alignment horizontal="left"/>
    </xf>
    <xf numFmtId="0" fontId="4" fillId="0" borderId="4" xfId="0" applyFont="1" applyFill="1" applyBorder="1" applyAlignment="1">
      <alignment vertical="top"/>
    </xf>
    <xf numFmtId="0" fontId="4" fillId="0" borderId="8" xfId="0" applyNumberFormat="1" applyFont="1" applyFill="1" applyBorder="1" applyAlignment="1">
      <alignment horizontal="left" vertical="top"/>
    </xf>
    <xf numFmtId="0" fontId="4" fillId="0" borderId="8" xfId="0" applyFont="1" applyFill="1" applyBorder="1" applyAlignment="1">
      <alignment vertical="top"/>
    </xf>
    <xf numFmtId="164" fontId="4" fillId="0" borderId="10" xfId="0" applyNumberFormat="1" applyFont="1" applyFill="1" applyBorder="1" applyAlignment="1">
      <alignment/>
    </xf>
    <xf numFmtId="0" fontId="9" fillId="0" borderId="4" xfId="0" applyFont="1" applyBorder="1" applyAlignment="1">
      <alignment/>
    </xf>
    <xf numFmtId="164" fontId="4" fillId="0" borderId="10" xfId="0" applyNumberFormat="1" applyFont="1" applyFill="1" applyBorder="1" applyAlignment="1" quotePrefix="1">
      <alignment/>
    </xf>
    <xf numFmtId="164" fontId="4" fillId="0" borderId="13" xfId="0" applyNumberFormat="1" applyFont="1" applyFill="1" applyBorder="1" applyAlignment="1">
      <alignment vertical="center" wrapText="1"/>
    </xf>
    <xf numFmtId="0" fontId="15" fillId="0" borderId="0" xfId="0" applyNumberFormat="1" applyFont="1" applyFill="1" applyAlignment="1" quotePrefix="1">
      <alignment horizontal="right"/>
    </xf>
    <xf numFmtId="0" fontId="15" fillId="0" borderId="0" xfId="0" applyFont="1" applyFill="1" applyAlignment="1" quotePrefix="1">
      <alignment horizontal="right" vertical="center"/>
    </xf>
    <xf numFmtId="0" fontId="18" fillId="0" borderId="0" xfId="0" applyFont="1" applyFill="1" applyBorder="1" applyAlignment="1" quotePrefix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 quotePrefix="1">
      <alignment horizontal="left" wrapText="1"/>
    </xf>
    <xf numFmtId="0" fontId="4" fillId="0" borderId="0" xfId="0" applyNumberFormat="1" applyFont="1" applyFill="1" applyBorder="1" applyAlignment="1" quotePrefix="1">
      <alignment horizontal="left"/>
    </xf>
    <xf numFmtId="0" fontId="4" fillId="0" borderId="0" xfId="0" applyNumberFormat="1" applyFont="1" applyFill="1" applyBorder="1" applyAlignment="1" quotePrefix="1">
      <alignment horizontal="left" wrapText="1"/>
    </xf>
    <xf numFmtId="0" fontId="16" fillId="0" borderId="0" xfId="0" applyFont="1" applyAlignment="1" quotePrefix="1">
      <alignment horizontal="left" wrapText="1"/>
    </xf>
    <xf numFmtId="0" fontId="4" fillId="0" borderId="0" xfId="0" applyFont="1" applyAlignment="1" quotePrefix="1">
      <alignment horizontal="left" wrapText="1"/>
    </xf>
    <xf numFmtId="0" fontId="4" fillId="0" borderId="0" xfId="0" applyFont="1" applyFill="1" applyBorder="1" applyAlignment="1" quotePrefix="1">
      <alignment horizontal="left"/>
    </xf>
    <xf numFmtId="0" fontId="5" fillId="0" borderId="0" xfId="0" applyNumberFormat="1" applyFont="1" applyFill="1" applyBorder="1" applyAlignment="1" quotePrefix="1">
      <alignment horizontal="left" wrapText="1"/>
    </xf>
    <xf numFmtId="0" fontId="3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164" fontId="4" fillId="0" borderId="5" xfId="0" applyNumberFormat="1" applyFont="1" applyFill="1" applyBorder="1" applyAlignment="1">
      <alignment horizontal="centerContinuous" wrapText="1"/>
    </xf>
    <xf numFmtId="164" fontId="4" fillId="0" borderId="5" xfId="0" applyNumberFormat="1" applyFont="1" applyFill="1" applyBorder="1" applyAlignment="1">
      <alignment horizontal="centerContinuous" vertical="center" wrapText="1"/>
    </xf>
    <xf numFmtId="164" fontId="4" fillId="0" borderId="3" xfId="0" applyNumberFormat="1" applyFont="1" applyFill="1" applyBorder="1" applyAlignment="1">
      <alignment horizontal="centerContinuous" vertical="top" wrapText="1"/>
    </xf>
    <xf numFmtId="0" fontId="15" fillId="0" borderId="0" xfId="0" applyFont="1" applyFill="1" applyBorder="1" applyAlignment="1">
      <alignment horizontal="left"/>
    </xf>
    <xf numFmtId="0" fontId="35" fillId="0" borderId="9" xfId="0" applyFont="1" applyFill="1" applyBorder="1" applyAlignment="1">
      <alignment horizontal="right"/>
    </xf>
    <xf numFmtId="164" fontId="36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12" fillId="0" borderId="1" xfId="0" applyFont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64" fontId="4" fillId="0" borderId="9" xfId="0" applyNumberFormat="1" applyFont="1" applyFill="1" applyBorder="1" applyAlignment="1">
      <alignment/>
    </xf>
    <xf numFmtId="0" fontId="10" fillId="0" borderId="1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1" fontId="10" fillId="0" borderId="11" xfId="0" applyNumberFormat="1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centerContinuous" vertical="center"/>
    </xf>
    <xf numFmtId="0" fontId="10" fillId="0" borderId="9" xfId="0" applyFont="1" applyFill="1" applyBorder="1" applyAlignment="1">
      <alignment/>
    </xf>
    <xf numFmtId="0" fontId="10" fillId="0" borderId="5" xfId="0" applyFont="1" applyFill="1" applyBorder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5" xfId="0" applyFont="1" applyBorder="1" applyAlignment="1">
      <alignment vertical="center"/>
    </xf>
    <xf numFmtId="0" fontId="13" fillId="0" borderId="9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vertical="center"/>
    </xf>
    <xf numFmtId="1" fontId="10" fillId="0" borderId="11" xfId="0" applyNumberFormat="1" applyFont="1" applyFill="1" applyBorder="1" applyAlignment="1">
      <alignment horizontal="left"/>
    </xf>
    <xf numFmtId="0" fontId="11" fillId="0" borderId="9" xfId="0" applyFont="1" applyFill="1" applyBorder="1" applyAlignment="1" quotePrefix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9" xfId="0" applyNumberFormat="1" applyFont="1" applyFill="1" applyBorder="1" applyAlignment="1" quotePrefix="1">
      <alignment horizontal="left"/>
    </xf>
    <xf numFmtId="0" fontId="11" fillId="0" borderId="4" xfId="0" applyFont="1" applyFill="1" applyBorder="1" applyAlignment="1" quotePrefix="1">
      <alignment horizontal="center" vertical="center" wrapText="1"/>
    </xf>
    <xf numFmtId="0" fontId="11" fillId="0" borderId="4" xfId="0" applyFont="1" applyFill="1" applyBorder="1" applyAlignment="1" quotePrefix="1">
      <alignment horizontal="center" wrapText="1"/>
    </xf>
    <xf numFmtId="0" fontId="11" fillId="0" borderId="0" xfId="0" applyFont="1" applyFill="1" applyAlignment="1" quotePrefix="1">
      <alignment horizontal="left"/>
    </xf>
    <xf numFmtId="0" fontId="37" fillId="0" borderId="0" xfId="0" applyFont="1" applyBorder="1" applyAlignment="1">
      <alignment/>
    </xf>
    <xf numFmtId="1" fontId="11" fillId="0" borderId="11" xfId="0" applyNumberFormat="1" applyFont="1" applyFill="1" applyBorder="1" applyAlignment="1">
      <alignment vertical="center"/>
    </xf>
    <xf numFmtId="0" fontId="37" fillId="0" borderId="0" xfId="0" applyFont="1" applyAlignment="1">
      <alignment/>
    </xf>
    <xf numFmtId="0" fontId="13" fillId="0" borderId="0" xfId="0" applyFont="1" applyFill="1" applyBorder="1" applyAlignment="1">
      <alignment horizontal="left" vertical="center"/>
    </xf>
    <xf numFmtId="164" fontId="11" fillId="0" borderId="1" xfId="0" applyNumberFormat="1" applyFont="1" applyFill="1" applyBorder="1" applyAlignment="1">
      <alignment/>
    </xf>
    <xf numFmtId="0" fontId="37" fillId="0" borderId="9" xfId="0" applyFont="1" applyBorder="1" applyAlignment="1">
      <alignment/>
    </xf>
    <xf numFmtId="164" fontId="11" fillId="0" borderId="1" xfId="0" applyNumberFormat="1" applyFont="1" applyFill="1" applyBorder="1" applyAlignment="1">
      <alignment/>
    </xf>
    <xf numFmtId="0" fontId="37" fillId="0" borderId="1" xfId="0" applyFont="1" applyBorder="1" applyAlignment="1">
      <alignment/>
    </xf>
    <xf numFmtId="164" fontId="11" fillId="0" borderId="0" xfId="0" applyNumberFormat="1" applyFont="1" applyFill="1" applyAlignment="1">
      <alignment horizontal="centerContinuous" vertical="top"/>
    </xf>
    <xf numFmtId="0" fontId="4" fillId="0" borderId="9" xfId="0" applyFont="1" applyFill="1" applyBorder="1" applyAlignment="1">
      <alignment/>
    </xf>
    <xf numFmtId="0" fontId="4" fillId="0" borderId="0" xfId="0" applyFont="1" applyFill="1" applyBorder="1" applyAlignment="1">
      <alignment horizontal="justify" wrapText="1"/>
    </xf>
    <xf numFmtId="0" fontId="4" fillId="0" borderId="0" xfId="0" applyNumberFormat="1" applyFont="1" applyFill="1" applyBorder="1" applyAlignment="1">
      <alignment horizontal="left" wrapText="1"/>
    </xf>
    <xf numFmtId="0" fontId="15" fillId="0" borderId="0" xfId="0" applyFont="1" applyFill="1" applyBorder="1" applyAlignment="1" quotePrefix="1">
      <alignment vertical="center"/>
    </xf>
    <xf numFmtId="0" fontId="8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vertical="top"/>
    </xf>
    <xf numFmtId="0" fontId="5" fillId="0" borderId="5" xfId="0" applyNumberFormat="1" applyFont="1" applyFill="1" applyBorder="1" applyAlignment="1" quotePrefix="1">
      <alignment horizontal="centerContinuous" vertical="center" wrapText="1"/>
    </xf>
    <xf numFmtId="0" fontId="4" fillId="0" borderId="8" xfId="0" applyFont="1" applyFill="1" applyBorder="1" applyAlignment="1" quotePrefix="1">
      <alignment horizontal="left" vertical="top" wrapText="1"/>
    </xf>
    <xf numFmtId="0" fontId="11" fillId="0" borderId="1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164" fontId="13" fillId="0" borderId="0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/>
    </xf>
    <xf numFmtId="0" fontId="27" fillId="0" borderId="0" xfId="0" applyFont="1" applyAlignment="1">
      <alignment horizontal="left"/>
    </xf>
    <xf numFmtId="164" fontId="5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 horizontal="centerContinuous"/>
    </xf>
    <xf numFmtId="164" fontId="5" fillId="0" borderId="1" xfId="0" applyNumberFormat="1" applyFont="1" applyFill="1" applyBorder="1" applyAlignment="1">
      <alignment horizontal="centerContinuous"/>
    </xf>
    <xf numFmtId="0" fontId="4" fillId="0" borderId="0" xfId="0" applyFont="1" applyAlignment="1">
      <alignment/>
    </xf>
    <xf numFmtId="164" fontId="4" fillId="0" borderId="1" xfId="0" applyNumberFormat="1" applyFont="1" applyFill="1" applyBorder="1" applyAlignment="1" quotePrefix="1">
      <alignment/>
    </xf>
    <xf numFmtId="0" fontId="4" fillId="0" borderId="9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 horizontal="left" wrapText="1"/>
    </xf>
    <xf numFmtId="164" fontId="4" fillId="0" borderId="0" xfId="0" applyNumberFormat="1" applyFont="1" applyFill="1" applyAlignment="1">
      <alignment/>
    </xf>
    <xf numFmtId="0" fontId="1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justify"/>
    </xf>
    <xf numFmtId="0" fontId="11" fillId="0" borderId="9" xfId="0" applyFont="1" applyFill="1" applyBorder="1" applyAlignment="1">
      <alignment horizontal="right" wrapText="1"/>
    </xf>
    <xf numFmtId="0" fontId="4" fillId="0" borderId="9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vertical="center"/>
    </xf>
    <xf numFmtId="164" fontId="15" fillId="0" borderId="5" xfId="0" applyNumberFormat="1" applyFont="1" applyFill="1" applyBorder="1" applyAlignment="1">
      <alignment horizontal="left" vertical="center" wrapText="1"/>
    </xf>
    <xf numFmtId="164" fontId="15" fillId="0" borderId="2" xfId="0" applyNumberFormat="1" applyFont="1" applyFill="1" applyBorder="1" applyAlignment="1">
      <alignment horizontal="left" vertical="center" wrapText="1"/>
    </xf>
    <xf numFmtId="164" fontId="15" fillId="0" borderId="3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 quotePrefix="1">
      <alignment horizontal="left" wrapText="1"/>
    </xf>
    <xf numFmtId="0" fontId="0" fillId="0" borderId="14" xfId="0" applyFont="1" applyBorder="1" applyAlignment="1">
      <alignment/>
    </xf>
    <xf numFmtId="0" fontId="5" fillId="0" borderId="9" xfId="0" applyFont="1" applyFill="1" applyBorder="1" applyAlignment="1" quotePrefix="1">
      <alignment horizontal="left" wrapText="1"/>
    </xf>
    <xf numFmtId="0" fontId="5" fillId="0" borderId="14" xfId="0" applyFont="1" applyFill="1" applyBorder="1" applyAlignment="1" quotePrefix="1">
      <alignment horizontal="left" wrapText="1"/>
    </xf>
    <xf numFmtId="0" fontId="0" fillId="0" borderId="14" xfId="0" applyBorder="1" applyAlignment="1">
      <alignment wrapText="1"/>
    </xf>
    <xf numFmtId="0" fontId="5" fillId="0" borderId="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35</xdr:row>
      <xdr:rowOff>9525</xdr:rowOff>
    </xdr:from>
    <xdr:to>
      <xdr:col>2</xdr:col>
      <xdr:colOff>333375</xdr:colOff>
      <xdr:row>36</xdr:row>
      <xdr:rowOff>19050</xdr:rowOff>
    </xdr:to>
    <xdr:sp>
      <xdr:nvSpPr>
        <xdr:cNvPr id="1" name="Line 6"/>
        <xdr:cNvSpPr>
          <a:spLocks/>
        </xdr:cNvSpPr>
      </xdr:nvSpPr>
      <xdr:spPr>
        <a:xfrm>
          <a:off x="3762375" y="88296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.7109375" style="318" customWidth="1"/>
    <col min="2" max="2" width="49.7109375" style="347" customWidth="1"/>
    <col min="3" max="5" width="9.7109375" style="348" customWidth="1"/>
    <col min="6" max="6" width="10.00390625" style="349" customWidth="1"/>
    <col min="7" max="9" width="9.7109375" style="348" customWidth="1"/>
    <col min="10" max="10" width="11.28125" style="349" customWidth="1"/>
    <col min="11" max="13" width="9.7109375" style="348" customWidth="1"/>
    <col min="14" max="14" width="11.00390625" style="349" customWidth="1"/>
    <col min="15" max="16384" width="9.140625" style="318" customWidth="1"/>
  </cols>
  <sheetData>
    <row r="1" spans="1:14" s="298" customFormat="1" ht="20.25">
      <c r="A1" s="295" t="s">
        <v>294</v>
      </c>
      <c r="B1" s="296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</row>
    <row r="2" spans="1:14" s="298" customFormat="1" ht="19.5">
      <c r="A2" s="299" t="s">
        <v>46</v>
      </c>
      <c r="B2" s="296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</row>
    <row r="3" spans="1:14" s="305" customFormat="1" ht="12">
      <c r="A3" s="300"/>
      <c r="B3" s="301"/>
      <c r="C3" s="302"/>
      <c r="D3" s="302"/>
      <c r="E3" s="302"/>
      <c r="F3" s="303"/>
      <c r="G3" s="302"/>
      <c r="H3" s="302"/>
      <c r="I3" s="302"/>
      <c r="J3" s="303"/>
      <c r="K3" s="302"/>
      <c r="L3" s="302"/>
      <c r="M3" s="302"/>
      <c r="N3" s="304" t="s">
        <v>47</v>
      </c>
    </row>
    <row r="4" spans="1:14" s="311" customFormat="1" ht="12">
      <c r="A4" s="306"/>
      <c r="B4" s="307"/>
      <c r="C4" s="308">
        <v>2001</v>
      </c>
      <c r="D4" s="309"/>
      <c r="E4" s="310"/>
      <c r="F4" s="310"/>
      <c r="G4" s="308">
        <v>2002</v>
      </c>
      <c r="H4" s="309"/>
      <c r="I4" s="310"/>
      <c r="J4" s="310"/>
      <c r="K4" s="308">
        <v>2003</v>
      </c>
      <c r="L4" s="309"/>
      <c r="M4" s="310"/>
      <c r="N4" s="310"/>
    </row>
    <row r="5" spans="1:14" ht="24">
      <c r="A5" s="312"/>
      <c r="B5" s="313"/>
      <c r="C5" s="314" t="s">
        <v>48</v>
      </c>
      <c r="D5" s="315"/>
      <c r="E5" s="316"/>
      <c r="F5" s="317" t="s">
        <v>49</v>
      </c>
      <c r="G5" s="314" t="s">
        <v>48</v>
      </c>
      <c r="H5" s="315"/>
      <c r="I5" s="316"/>
      <c r="J5" s="317" t="s">
        <v>49</v>
      </c>
      <c r="K5" s="314" t="s">
        <v>48</v>
      </c>
      <c r="L5" s="315"/>
      <c r="M5" s="316"/>
      <c r="N5" s="317" t="s">
        <v>49</v>
      </c>
    </row>
    <row r="6" spans="1:14" ht="51">
      <c r="A6" s="319"/>
      <c r="B6" s="320"/>
      <c r="C6" s="321" t="s">
        <v>50</v>
      </c>
      <c r="D6" s="322" t="s">
        <v>51</v>
      </c>
      <c r="E6" s="323" t="s">
        <v>52</v>
      </c>
      <c r="F6" s="324"/>
      <c r="G6" s="321" t="s">
        <v>50</v>
      </c>
      <c r="H6" s="325" t="s">
        <v>51</v>
      </c>
      <c r="I6" s="323" t="s">
        <v>52</v>
      </c>
      <c r="J6" s="324"/>
      <c r="K6" s="321" t="s">
        <v>50</v>
      </c>
      <c r="L6" s="325" t="s">
        <v>51</v>
      </c>
      <c r="M6" s="323" t="s">
        <v>52</v>
      </c>
      <c r="N6" s="324"/>
    </row>
    <row r="7" spans="1:14" s="330" customFormat="1" ht="12">
      <c r="A7" s="326"/>
      <c r="B7" s="327"/>
      <c r="C7" s="328"/>
      <c r="D7" s="328"/>
      <c r="E7" s="328"/>
      <c r="F7" s="329"/>
      <c r="G7" s="328"/>
      <c r="H7" s="328"/>
      <c r="I7" s="328"/>
      <c r="J7" s="329"/>
      <c r="K7" s="328"/>
      <c r="L7" s="328"/>
      <c r="M7" s="328"/>
      <c r="N7" s="329"/>
    </row>
    <row r="8" spans="1:14" s="334" customFormat="1" ht="19.5" customHeight="1">
      <c r="A8" s="406"/>
      <c r="B8" s="506" t="s">
        <v>296</v>
      </c>
      <c r="C8" s="332">
        <v>3622</v>
      </c>
      <c r="D8" s="332">
        <v>9800</v>
      </c>
      <c r="E8" s="332">
        <v>1822</v>
      </c>
      <c r="F8" s="333">
        <f aca="true" t="shared" si="0" ref="F8:F17">SUM(C8:E8)</f>
        <v>15244</v>
      </c>
      <c r="G8" s="332"/>
      <c r="H8" s="332">
        <v>21000</v>
      </c>
      <c r="I8" s="332">
        <v>2500</v>
      </c>
      <c r="J8" s="333">
        <f aca="true" t="shared" si="1" ref="J8:J17">SUM(G8:I8)</f>
        <v>23500</v>
      </c>
      <c r="K8" s="332"/>
      <c r="L8" s="332">
        <v>6000</v>
      </c>
      <c r="M8" s="332"/>
      <c r="N8" s="333">
        <f aca="true" t="shared" si="2" ref="N8:N17">SUM(K8:M8)</f>
        <v>6000</v>
      </c>
    </row>
    <row r="9" spans="1:14" s="334" customFormat="1" ht="19.5" customHeight="1">
      <c r="A9" s="406"/>
      <c r="B9" s="506" t="s">
        <v>297</v>
      </c>
      <c r="C9" s="332">
        <v>8700</v>
      </c>
      <c r="D9" s="332">
        <v>500</v>
      </c>
      <c r="E9" s="332"/>
      <c r="F9" s="333">
        <f t="shared" si="0"/>
        <v>9200</v>
      </c>
      <c r="G9" s="332">
        <v>2850</v>
      </c>
      <c r="H9" s="332">
        <v>4950</v>
      </c>
      <c r="I9" s="332"/>
      <c r="J9" s="333">
        <f t="shared" si="1"/>
        <v>7800</v>
      </c>
      <c r="K9" s="332"/>
      <c r="L9" s="332">
        <v>4500</v>
      </c>
      <c r="M9" s="332"/>
      <c r="N9" s="333">
        <f t="shared" si="2"/>
        <v>4500</v>
      </c>
    </row>
    <row r="10" spans="1:14" s="335" customFormat="1" ht="19.5" customHeight="1">
      <c r="A10" s="406"/>
      <c r="B10" s="331" t="s">
        <v>53</v>
      </c>
      <c r="C10" s="332">
        <v>6000</v>
      </c>
      <c r="D10" s="332">
        <v>9500</v>
      </c>
      <c r="E10" s="332">
        <v>1084</v>
      </c>
      <c r="F10" s="333">
        <f t="shared" si="0"/>
        <v>16584</v>
      </c>
      <c r="G10" s="332">
        <v>5800</v>
      </c>
      <c r="H10" s="332">
        <v>7500</v>
      </c>
      <c r="I10" s="332"/>
      <c r="J10" s="333">
        <f t="shared" si="1"/>
        <v>13300</v>
      </c>
      <c r="K10" s="332">
        <v>7000</v>
      </c>
      <c r="L10" s="332">
        <v>7500</v>
      </c>
      <c r="M10" s="332"/>
      <c r="N10" s="333">
        <f t="shared" si="2"/>
        <v>14500</v>
      </c>
    </row>
    <row r="11" spans="1:14" s="335" customFormat="1" ht="19.5" customHeight="1">
      <c r="A11" s="406"/>
      <c r="B11" s="331" t="s">
        <v>54</v>
      </c>
      <c r="C11" s="332">
        <v>7000</v>
      </c>
      <c r="D11" s="332">
        <v>1380</v>
      </c>
      <c r="E11" s="332"/>
      <c r="F11" s="333">
        <f t="shared" si="0"/>
        <v>8380</v>
      </c>
      <c r="G11" s="332">
        <v>8287</v>
      </c>
      <c r="H11" s="332">
        <v>2450</v>
      </c>
      <c r="I11" s="332"/>
      <c r="J11" s="333">
        <f t="shared" si="1"/>
        <v>10737</v>
      </c>
      <c r="K11" s="332">
        <v>3300</v>
      </c>
      <c r="L11" s="332"/>
      <c r="M11" s="332"/>
      <c r="N11" s="333">
        <f t="shared" si="2"/>
        <v>3300</v>
      </c>
    </row>
    <row r="12" spans="1:14" s="335" customFormat="1" ht="19.5" customHeight="1">
      <c r="A12" s="406"/>
      <c r="B12" s="505" t="s">
        <v>300</v>
      </c>
      <c r="C12" s="332">
        <v>11730</v>
      </c>
      <c r="D12" s="332">
        <v>4700</v>
      </c>
      <c r="E12" s="332">
        <v>3000</v>
      </c>
      <c r="F12" s="333">
        <f t="shared" si="0"/>
        <v>19430</v>
      </c>
      <c r="G12" s="332">
        <v>13700</v>
      </c>
      <c r="H12" s="332">
        <v>8250</v>
      </c>
      <c r="I12" s="332"/>
      <c r="J12" s="333">
        <f t="shared" si="1"/>
        <v>21950</v>
      </c>
      <c r="K12" s="332">
        <v>9000</v>
      </c>
      <c r="L12" s="332">
        <v>2150</v>
      </c>
      <c r="M12" s="332">
        <v>1500</v>
      </c>
      <c r="N12" s="333">
        <f t="shared" si="2"/>
        <v>12650</v>
      </c>
    </row>
    <row r="13" spans="1:14" s="335" customFormat="1" ht="19.5" customHeight="1">
      <c r="A13" s="406"/>
      <c r="B13" s="331" t="s">
        <v>55</v>
      </c>
      <c r="C13" s="332">
        <v>35480</v>
      </c>
      <c r="D13" s="332">
        <v>12401</v>
      </c>
      <c r="E13" s="332">
        <v>5495</v>
      </c>
      <c r="F13" s="333">
        <f t="shared" si="0"/>
        <v>53376</v>
      </c>
      <c r="G13" s="332">
        <v>35400</v>
      </c>
      <c r="H13" s="332">
        <v>7224</v>
      </c>
      <c r="I13" s="332"/>
      <c r="J13" s="333">
        <f t="shared" si="1"/>
        <v>42624</v>
      </c>
      <c r="K13" s="332">
        <v>23814</v>
      </c>
      <c r="L13" s="332">
        <v>33700</v>
      </c>
      <c r="M13" s="332">
        <v>36220</v>
      </c>
      <c r="N13" s="333">
        <f t="shared" si="2"/>
        <v>93734</v>
      </c>
    </row>
    <row r="14" spans="1:14" s="335" customFormat="1" ht="19.5" customHeight="1">
      <c r="A14" s="406"/>
      <c r="B14" s="331" t="s">
        <v>56</v>
      </c>
      <c r="C14" s="332">
        <v>5500</v>
      </c>
      <c r="D14" s="332">
        <v>13400</v>
      </c>
      <c r="E14" s="332"/>
      <c r="F14" s="333">
        <f t="shared" si="0"/>
        <v>18900</v>
      </c>
      <c r="G14" s="332"/>
      <c r="H14" s="332">
        <v>6500</v>
      </c>
      <c r="I14" s="332"/>
      <c r="J14" s="333">
        <f t="shared" si="1"/>
        <v>6500</v>
      </c>
      <c r="K14" s="332"/>
      <c r="L14" s="332">
        <v>5000</v>
      </c>
      <c r="M14" s="332"/>
      <c r="N14" s="333">
        <f t="shared" si="2"/>
        <v>5000</v>
      </c>
    </row>
    <row r="15" spans="1:14" s="334" customFormat="1" ht="19.5" customHeight="1">
      <c r="A15" s="406"/>
      <c r="B15" s="331" t="s">
        <v>57</v>
      </c>
      <c r="C15" s="332"/>
      <c r="D15" s="332">
        <v>3750</v>
      </c>
      <c r="E15" s="332"/>
      <c r="F15" s="333">
        <f t="shared" si="0"/>
        <v>3750</v>
      </c>
      <c r="G15" s="332"/>
      <c r="H15" s="332">
        <v>2050</v>
      </c>
      <c r="I15" s="332"/>
      <c r="J15" s="333">
        <f t="shared" si="1"/>
        <v>2050</v>
      </c>
      <c r="K15" s="332"/>
      <c r="L15" s="332">
        <v>1850</v>
      </c>
      <c r="M15" s="332"/>
      <c r="N15" s="333">
        <f t="shared" si="2"/>
        <v>1850</v>
      </c>
    </row>
    <row r="16" spans="1:14" s="335" customFormat="1" ht="19.5" customHeight="1">
      <c r="A16" s="406"/>
      <c r="B16" s="331" t="s">
        <v>58</v>
      </c>
      <c r="C16" s="332">
        <v>4000</v>
      </c>
      <c r="D16" s="332">
        <v>1880</v>
      </c>
      <c r="E16" s="332"/>
      <c r="F16" s="333">
        <f t="shared" si="0"/>
        <v>5880</v>
      </c>
      <c r="G16" s="332"/>
      <c r="H16" s="332">
        <v>5198</v>
      </c>
      <c r="I16" s="332"/>
      <c r="J16" s="333">
        <f t="shared" si="1"/>
        <v>5198</v>
      </c>
      <c r="K16" s="332"/>
      <c r="L16" s="332">
        <v>12086</v>
      </c>
      <c r="M16" s="332"/>
      <c r="N16" s="333">
        <f t="shared" si="2"/>
        <v>12086</v>
      </c>
    </row>
    <row r="17" spans="1:14" s="335" customFormat="1" ht="19.5" customHeight="1">
      <c r="A17" s="406"/>
      <c r="B17" s="331" t="s">
        <v>59</v>
      </c>
      <c r="C17" s="332"/>
      <c r="D17" s="332"/>
      <c r="E17" s="332"/>
      <c r="F17" s="333">
        <f t="shared" si="0"/>
        <v>0</v>
      </c>
      <c r="G17" s="332">
        <v>4750</v>
      </c>
      <c r="H17" s="332"/>
      <c r="I17" s="332">
        <v>4750</v>
      </c>
      <c r="J17" s="333">
        <f t="shared" si="1"/>
        <v>9500</v>
      </c>
      <c r="K17" s="332">
        <v>2250</v>
      </c>
      <c r="L17" s="332"/>
      <c r="M17" s="332">
        <v>2250</v>
      </c>
      <c r="N17" s="333">
        <f t="shared" si="2"/>
        <v>4500</v>
      </c>
    </row>
    <row r="18" spans="1:14" s="337" customFormat="1" ht="12">
      <c r="A18" s="326"/>
      <c r="B18" s="336"/>
      <c r="C18" s="328"/>
      <c r="D18" s="328"/>
      <c r="E18" s="328"/>
      <c r="F18" s="329"/>
      <c r="G18" s="328"/>
      <c r="H18" s="328"/>
      <c r="I18" s="328"/>
      <c r="J18" s="329"/>
      <c r="K18" s="328"/>
      <c r="L18" s="328"/>
      <c r="M18" s="328"/>
      <c r="N18" s="329"/>
    </row>
    <row r="19" spans="1:14" s="331" customFormat="1" ht="12.75">
      <c r="A19" s="338" t="s">
        <v>60</v>
      </c>
      <c r="B19" s="407"/>
      <c r="C19" s="342">
        <f>SUM(C8:C17)</f>
        <v>82032</v>
      </c>
      <c r="D19" s="342">
        <f>SUM(D8:D17)</f>
        <v>57311</v>
      </c>
      <c r="E19" s="342">
        <f>SUM(E8:E17)</f>
        <v>11401</v>
      </c>
      <c r="F19" s="342">
        <f>SUM(C19:E19)</f>
        <v>150744</v>
      </c>
      <c r="G19" s="342">
        <f>SUM(G8:G17)</f>
        <v>70787</v>
      </c>
      <c r="H19" s="342">
        <f>SUM(H8:H17)</f>
        <v>65122</v>
      </c>
      <c r="I19" s="342">
        <f>SUM(I8:I17)</f>
        <v>7250</v>
      </c>
      <c r="J19" s="342">
        <f>SUM(G19:I19)</f>
        <v>143159</v>
      </c>
      <c r="K19" s="342">
        <f>SUM(K8:K17)</f>
        <v>45364</v>
      </c>
      <c r="L19" s="342">
        <f>SUM(L8:L17)</f>
        <v>72786</v>
      </c>
      <c r="M19" s="342">
        <f>SUM(M8:M17)</f>
        <v>39970</v>
      </c>
      <c r="N19" s="342">
        <f>SUM(K19:M19)</f>
        <v>158120</v>
      </c>
    </row>
    <row r="20" spans="1:14" s="337" customFormat="1" ht="12" customHeight="1">
      <c r="A20" s="326"/>
      <c r="B20" s="336"/>
      <c r="C20" s="328"/>
      <c r="D20" s="328"/>
      <c r="E20" s="328"/>
      <c r="F20" s="329"/>
      <c r="G20" s="328"/>
      <c r="H20" s="328"/>
      <c r="I20" s="328"/>
      <c r="J20" s="329"/>
      <c r="K20" s="328"/>
      <c r="L20" s="328"/>
      <c r="M20" s="328"/>
      <c r="N20" s="329"/>
    </row>
    <row r="21" spans="1:14" s="334" customFormat="1" ht="19.5" customHeight="1">
      <c r="A21" s="339"/>
      <c r="B21" s="340" t="s">
        <v>61</v>
      </c>
      <c r="C21" s="332">
        <v>1500</v>
      </c>
      <c r="D21" s="332">
        <v>200</v>
      </c>
      <c r="E21" s="332">
        <v>1792</v>
      </c>
      <c r="F21" s="333">
        <f aca="true" t="shared" si="3" ref="F21:F30">SUM(C21:E21)</f>
        <v>3492</v>
      </c>
      <c r="G21" s="332">
        <v>600</v>
      </c>
      <c r="H21" s="332"/>
      <c r="I21" s="332"/>
      <c r="J21" s="333">
        <f aca="true" t="shared" si="4" ref="J21:J30">SUM(G21:I21)</f>
        <v>600</v>
      </c>
      <c r="K21" s="332"/>
      <c r="L21" s="332">
        <v>200</v>
      </c>
      <c r="M21" s="332"/>
      <c r="N21" s="333">
        <f aca="true" t="shared" si="5" ref="N21:N30">SUM(K21:M21)</f>
        <v>200</v>
      </c>
    </row>
    <row r="22" spans="1:14" s="334" customFormat="1" ht="19.5" customHeight="1">
      <c r="A22" s="339"/>
      <c r="B22" s="340" t="s">
        <v>62</v>
      </c>
      <c r="C22" s="332">
        <v>4360</v>
      </c>
      <c r="D22" s="332">
        <v>500</v>
      </c>
      <c r="E22" s="332"/>
      <c r="F22" s="333">
        <f t="shared" si="3"/>
        <v>4860</v>
      </c>
      <c r="G22" s="332">
        <v>4570</v>
      </c>
      <c r="H22" s="332">
        <v>1580</v>
      </c>
      <c r="I22" s="332"/>
      <c r="J22" s="333">
        <f t="shared" si="4"/>
        <v>6150</v>
      </c>
      <c r="K22" s="332">
        <v>5560</v>
      </c>
      <c r="L22" s="332">
        <v>4600</v>
      </c>
      <c r="M22" s="332"/>
      <c r="N22" s="333">
        <f t="shared" si="5"/>
        <v>10160</v>
      </c>
    </row>
    <row r="23" spans="1:14" s="335" customFormat="1" ht="19.5" customHeight="1">
      <c r="A23" s="339"/>
      <c r="B23" s="340" t="s">
        <v>63</v>
      </c>
      <c r="C23" s="332">
        <v>900</v>
      </c>
      <c r="D23" s="332">
        <v>100</v>
      </c>
      <c r="E23" s="332"/>
      <c r="F23" s="333">
        <f t="shared" si="3"/>
        <v>1000</v>
      </c>
      <c r="G23" s="332">
        <v>1500</v>
      </c>
      <c r="H23" s="332"/>
      <c r="I23" s="332"/>
      <c r="J23" s="333">
        <f t="shared" si="4"/>
        <v>1500</v>
      </c>
      <c r="K23" s="332"/>
      <c r="L23" s="332">
        <v>1550</v>
      </c>
      <c r="M23" s="332"/>
      <c r="N23" s="333">
        <f t="shared" si="5"/>
        <v>1550</v>
      </c>
    </row>
    <row r="24" spans="1:14" s="331" customFormat="1" ht="19.5" customHeight="1">
      <c r="A24" s="341"/>
      <c r="B24" s="340" t="s">
        <v>64</v>
      </c>
      <c r="C24" s="332">
        <v>1000</v>
      </c>
      <c r="D24" s="332">
        <v>300</v>
      </c>
      <c r="E24" s="332"/>
      <c r="F24" s="333">
        <f t="shared" si="3"/>
        <v>1300</v>
      </c>
      <c r="G24" s="332">
        <v>2500</v>
      </c>
      <c r="H24" s="332">
        <v>400</v>
      </c>
      <c r="I24" s="332"/>
      <c r="J24" s="333">
        <f t="shared" si="4"/>
        <v>2900</v>
      </c>
      <c r="K24" s="332"/>
      <c r="L24" s="332"/>
      <c r="M24" s="332"/>
      <c r="N24" s="333">
        <f t="shared" si="5"/>
        <v>0</v>
      </c>
    </row>
    <row r="25" spans="1:14" s="334" customFormat="1" ht="19.5" customHeight="1">
      <c r="A25" s="339"/>
      <c r="B25" s="340" t="s">
        <v>65</v>
      </c>
      <c r="C25" s="332">
        <v>520</v>
      </c>
      <c r="D25" s="332"/>
      <c r="E25" s="332"/>
      <c r="F25" s="333">
        <f t="shared" si="3"/>
        <v>520</v>
      </c>
      <c r="G25" s="332">
        <v>3700</v>
      </c>
      <c r="H25" s="332"/>
      <c r="I25" s="332"/>
      <c r="J25" s="333">
        <f t="shared" si="4"/>
        <v>3700</v>
      </c>
      <c r="K25" s="332">
        <v>2500</v>
      </c>
      <c r="L25" s="332"/>
      <c r="M25" s="332"/>
      <c r="N25" s="333">
        <f t="shared" si="5"/>
        <v>2500</v>
      </c>
    </row>
    <row r="26" spans="1:14" s="334" customFormat="1" ht="19.5" customHeight="1">
      <c r="A26" s="339"/>
      <c r="B26" s="340" t="s">
        <v>66</v>
      </c>
      <c r="C26" s="332">
        <v>2900</v>
      </c>
      <c r="D26" s="332">
        <v>350</v>
      </c>
      <c r="E26" s="332"/>
      <c r="F26" s="333">
        <f t="shared" si="3"/>
        <v>3250</v>
      </c>
      <c r="G26" s="332">
        <v>1300</v>
      </c>
      <c r="H26" s="332"/>
      <c r="I26" s="332"/>
      <c r="J26" s="333">
        <f t="shared" si="4"/>
        <v>1300</v>
      </c>
      <c r="K26" s="332">
        <v>3700</v>
      </c>
      <c r="L26" s="332"/>
      <c r="M26" s="332"/>
      <c r="N26" s="333">
        <f t="shared" si="5"/>
        <v>3700</v>
      </c>
    </row>
    <row r="27" spans="1:14" s="334" customFormat="1" ht="19.5" customHeight="1">
      <c r="A27" s="339"/>
      <c r="B27" s="340" t="s">
        <v>67</v>
      </c>
      <c r="C27" s="332">
        <v>5400</v>
      </c>
      <c r="D27" s="332"/>
      <c r="E27" s="332"/>
      <c r="F27" s="333">
        <f t="shared" si="3"/>
        <v>5400</v>
      </c>
      <c r="G27" s="332"/>
      <c r="H27" s="332"/>
      <c r="I27" s="332">
        <v>1800</v>
      </c>
      <c r="J27" s="333">
        <f t="shared" si="4"/>
        <v>1800</v>
      </c>
      <c r="K27" s="332"/>
      <c r="L27" s="332">
        <v>1200</v>
      </c>
      <c r="M27" s="332"/>
      <c r="N27" s="333">
        <f t="shared" si="5"/>
        <v>1200</v>
      </c>
    </row>
    <row r="28" spans="1:14" s="334" customFormat="1" ht="19.5" customHeight="1">
      <c r="A28" s="339"/>
      <c r="B28" s="340" t="s">
        <v>68</v>
      </c>
      <c r="C28" s="332">
        <v>550</v>
      </c>
      <c r="D28" s="332"/>
      <c r="E28" s="332"/>
      <c r="F28" s="333">
        <f t="shared" si="3"/>
        <v>550</v>
      </c>
      <c r="G28" s="332">
        <v>1900</v>
      </c>
      <c r="H28" s="332"/>
      <c r="I28" s="332"/>
      <c r="J28" s="333">
        <f t="shared" si="4"/>
        <v>1900</v>
      </c>
      <c r="K28" s="332"/>
      <c r="L28" s="332">
        <v>2000</v>
      </c>
      <c r="M28" s="332"/>
      <c r="N28" s="333">
        <f t="shared" si="5"/>
        <v>2000</v>
      </c>
    </row>
    <row r="29" spans="1:14" s="334" customFormat="1" ht="19.5" customHeight="1">
      <c r="A29" s="339"/>
      <c r="B29" s="340" t="s">
        <v>69</v>
      </c>
      <c r="C29" s="332">
        <v>2350</v>
      </c>
      <c r="D29" s="332">
        <v>150</v>
      </c>
      <c r="E29" s="332"/>
      <c r="F29" s="333">
        <f>SUM(C29:E29)</f>
        <v>2500</v>
      </c>
      <c r="G29" s="332">
        <v>600</v>
      </c>
      <c r="H29" s="332"/>
      <c r="I29" s="332"/>
      <c r="J29" s="333">
        <f>SUM(G29:I29)</f>
        <v>600</v>
      </c>
      <c r="K29" s="332">
        <v>600</v>
      </c>
      <c r="L29" s="332"/>
      <c r="M29" s="332"/>
      <c r="N29" s="333">
        <f>SUM(K29:M29)</f>
        <v>600</v>
      </c>
    </row>
    <row r="30" spans="1:14" s="334" customFormat="1" ht="19.5" customHeight="1">
      <c r="A30" s="339"/>
      <c r="B30" s="340" t="s">
        <v>355</v>
      </c>
      <c r="C30" s="332">
        <v>2000</v>
      </c>
      <c r="D30" s="332"/>
      <c r="E30" s="332"/>
      <c r="F30" s="333">
        <f t="shared" si="3"/>
        <v>2000</v>
      </c>
      <c r="G30" s="332"/>
      <c r="H30" s="332"/>
      <c r="I30" s="332"/>
      <c r="J30" s="333">
        <f t="shared" si="4"/>
        <v>0</v>
      </c>
      <c r="K30" s="332"/>
      <c r="L30" s="332"/>
      <c r="M30" s="332"/>
      <c r="N30" s="333">
        <f t="shared" si="5"/>
        <v>0</v>
      </c>
    </row>
    <row r="31" spans="1:14" s="337" customFormat="1" ht="12">
      <c r="A31" s="326"/>
      <c r="B31" s="327"/>
      <c r="C31" s="328"/>
      <c r="D31" s="328"/>
      <c r="E31" s="328"/>
      <c r="F31" s="329"/>
      <c r="G31" s="328"/>
      <c r="H31" s="328"/>
      <c r="I31" s="328"/>
      <c r="J31" s="329"/>
      <c r="K31" s="328"/>
      <c r="L31" s="328"/>
      <c r="M31" s="328"/>
      <c r="N31" s="329"/>
    </row>
    <row r="32" spans="1:14" s="331" customFormat="1" ht="15.75" customHeight="1">
      <c r="A32" s="338" t="s">
        <v>70</v>
      </c>
      <c r="B32" s="407"/>
      <c r="C32" s="342">
        <f>SUM(C21:C30)</f>
        <v>21480</v>
      </c>
      <c r="D32" s="342">
        <f>SUM(D21:D30)</f>
        <v>1600</v>
      </c>
      <c r="E32" s="342">
        <f>SUM(E21:E30)</f>
        <v>1792</v>
      </c>
      <c r="F32" s="342">
        <f>SUM(C32:E32)</f>
        <v>24872</v>
      </c>
      <c r="G32" s="342">
        <f>SUM(G21:G30)</f>
        <v>16670</v>
      </c>
      <c r="H32" s="342">
        <f>SUM(H21:H30)</f>
        <v>1980</v>
      </c>
      <c r="I32" s="342">
        <f>SUM(I21:I30)</f>
        <v>1800</v>
      </c>
      <c r="J32" s="342">
        <f>SUM(G32:I32)</f>
        <v>20450</v>
      </c>
      <c r="K32" s="342">
        <f>SUM(K21:K30)</f>
        <v>12360</v>
      </c>
      <c r="L32" s="342">
        <f>SUM(L21:L30)</f>
        <v>9550</v>
      </c>
      <c r="M32" s="342">
        <f>SUM(M21:M30)</f>
        <v>0</v>
      </c>
      <c r="N32" s="342">
        <f>SUM(K32:M32)</f>
        <v>21910</v>
      </c>
    </row>
    <row r="33" spans="1:14" s="331" customFormat="1" ht="31.5">
      <c r="A33" s="408"/>
      <c r="B33" s="409" t="s">
        <v>394</v>
      </c>
      <c r="C33" s="410"/>
      <c r="D33" s="410">
        <v>5000</v>
      </c>
      <c r="E33" s="410"/>
      <c r="F33" s="410">
        <f>SUM(C33:E33)</f>
        <v>5000</v>
      </c>
      <c r="G33" s="410"/>
      <c r="H33" s="410">
        <v>5000</v>
      </c>
      <c r="I33" s="410"/>
      <c r="J33" s="410">
        <f>SUM(G33:I33)</f>
        <v>5000</v>
      </c>
      <c r="K33" s="410"/>
      <c r="L33" s="410">
        <v>5000</v>
      </c>
      <c r="M33" s="410"/>
      <c r="N33" s="410">
        <f>SUM(K33:M33)</f>
        <v>5000</v>
      </c>
    </row>
    <row r="34" spans="1:14" s="331" customFormat="1" ht="42">
      <c r="A34" s="408"/>
      <c r="B34" s="409" t="s">
        <v>395</v>
      </c>
      <c r="C34" s="410"/>
      <c r="D34" s="410">
        <v>2000</v>
      </c>
      <c r="E34" s="410"/>
      <c r="F34" s="410">
        <f>SUM(C34:E34)</f>
        <v>2000</v>
      </c>
      <c r="G34" s="410"/>
      <c r="H34" s="410">
        <v>2000</v>
      </c>
      <c r="I34" s="410"/>
      <c r="J34" s="410">
        <f>SUM(G34:I34)</f>
        <v>2000</v>
      </c>
      <c r="K34" s="410"/>
      <c r="L34" s="410">
        <v>2000</v>
      </c>
      <c r="M34" s="410"/>
      <c r="N34" s="410">
        <f>SUM(K34:M34)</f>
        <v>2000</v>
      </c>
    </row>
    <row r="35" spans="1:14" s="343" customFormat="1" ht="15.75" customHeight="1">
      <c r="A35" s="411"/>
      <c r="B35" s="412" t="s">
        <v>71</v>
      </c>
      <c r="C35" s="342">
        <f>+C34+C33+C32+C19</f>
        <v>103512</v>
      </c>
      <c r="D35" s="342">
        <f>+D34+D33+D32+D19</f>
        <v>65911</v>
      </c>
      <c r="E35" s="342">
        <f>+E34+E33+E32+E19</f>
        <v>13193</v>
      </c>
      <c r="F35" s="342">
        <f>+F34+F33+F32+F19</f>
        <v>182616</v>
      </c>
      <c r="G35" s="342">
        <f aca="true" t="shared" si="6" ref="G35:N35">+G34+G33+G32+G19</f>
        <v>87457</v>
      </c>
      <c r="H35" s="342">
        <f t="shared" si="6"/>
        <v>74102</v>
      </c>
      <c r="I35" s="342">
        <f t="shared" si="6"/>
        <v>9050</v>
      </c>
      <c r="J35" s="342">
        <f t="shared" si="6"/>
        <v>170609</v>
      </c>
      <c r="K35" s="342">
        <f t="shared" si="6"/>
        <v>57724</v>
      </c>
      <c r="L35" s="342">
        <f t="shared" si="6"/>
        <v>89336</v>
      </c>
      <c r="M35" s="342">
        <f t="shared" si="6"/>
        <v>39970</v>
      </c>
      <c r="N35" s="342">
        <f t="shared" si="6"/>
        <v>187030</v>
      </c>
    </row>
    <row r="36" spans="1:14" s="343" customFormat="1" ht="15.75" customHeight="1">
      <c r="A36" s="344"/>
      <c r="B36" s="413"/>
      <c r="C36" s="414"/>
      <c r="D36" s="414"/>
      <c r="E36" s="414"/>
      <c r="F36" s="414"/>
      <c r="G36" s="414"/>
      <c r="H36" s="414"/>
      <c r="I36" s="414"/>
      <c r="J36" s="414"/>
      <c r="K36" s="414"/>
      <c r="L36" s="414"/>
      <c r="M36" s="414"/>
      <c r="N36" s="414"/>
    </row>
    <row r="37" spans="1:14" s="343" customFormat="1" ht="21" customHeight="1">
      <c r="A37" s="344"/>
      <c r="B37" s="413"/>
      <c r="C37" s="600" t="s">
        <v>393</v>
      </c>
      <c r="D37" s="601"/>
      <c r="E37" s="601"/>
      <c r="F37" s="601"/>
      <c r="G37" s="601"/>
      <c r="H37" s="602"/>
      <c r="I37" s="576"/>
      <c r="J37" s="576"/>
      <c r="K37" s="576"/>
      <c r="L37" s="576"/>
      <c r="M37" s="414"/>
      <c r="N37" s="414"/>
    </row>
    <row r="38" spans="1:14" s="343" customFormat="1" ht="15.75" customHeight="1">
      <c r="A38" s="344"/>
      <c r="B38" s="413"/>
      <c r="C38" s="414"/>
      <c r="D38" s="414"/>
      <c r="E38" s="414"/>
      <c r="F38" s="414"/>
      <c r="G38" s="414"/>
      <c r="H38" s="414"/>
      <c r="I38" s="414"/>
      <c r="J38" s="414"/>
      <c r="K38" s="414"/>
      <c r="L38" s="414"/>
      <c r="M38" s="414"/>
      <c r="N38" s="414"/>
    </row>
    <row r="39" spans="1:14" s="343" customFormat="1" ht="15.75" customHeight="1">
      <c r="A39" s="415"/>
      <c r="B39" s="416" t="s">
        <v>72</v>
      </c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9"/>
    </row>
    <row r="40" spans="1:14" s="343" customFormat="1" ht="15.75" customHeight="1">
      <c r="A40" s="415"/>
      <c r="B40" s="420" t="s">
        <v>73</v>
      </c>
      <c r="C40" s="421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3"/>
    </row>
    <row r="41" spans="1:19" s="345" customFormat="1" ht="11.25">
      <c r="A41" s="424"/>
      <c r="B41" s="425"/>
      <c r="C41" s="426"/>
      <c r="E41" s="427"/>
      <c r="F41" s="427"/>
      <c r="G41" s="427"/>
      <c r="J41" s="428"/>
      <c r="L41" s="427"/>
      <c r="M41" s="427"/>
      <c r="N41" s="427"/>
      <c r="O41" s="427"/>
      <c r="P41" s="427"/>
      <c r="Q41" s="429"/>
      <c r="R41" s="427"/>
      <c r="S41" s="346"/>
    </row>
    <row r="42" spans="1:19" s="345" customFormat="1" ht="12.75">
      <c r="A42" s="424"/>
      <c r="B42" s="425"/>
      <c r="C42" s="415"/>
      <c r="E42" s="427"/>
      <c r="F42" s="427"/>
      <c r="G42" s="427"/>
      <c r="J42" s="428"/>
      <c r="L42" s="427"/>
      <c r="M42" s="427"/>
      <c r="N42" s="427"/>
      <c r="O42" s="427"/>
      <c r="P42" s="427"/>
      <c r="Q42" s="429"/>
      <c r="R42" s="427"/>
      <c r="S42" s="346"/>
    </row>
    <row r="43" spans="1:19" s="345" customFormat="1" ht="12.75">
      <c r="A43" s="424"/>
      <c r="B43" s="425"/>
      <c r="C43" s="415"/>
      <c r="E43" s="427"/>
      <c r="F43" s="427"/>
      <c r="G43" s="427"/>
      <c r="J43" s="428"/>
      <c r="L43" s="427"/>
      <c r="M43" s="427"/>
      <c r="N43" s="427"/>
      <c r="O43" s="427"/>
      <c r="P43" s="427"/>
      <c r="Q43" s="429"/>
      <c r="R43" s="427"/>
      <c r="S43" s="346"/>
    </row>
    <row r="44" spans="1:19" s="345" customFormat="1" ht="12.75">
      <c r="A44" s="424"/>
      <c r="B44" s="425"/>
      <c r="C44" s="415"/>
      <c r="E44" s="427"/>
      <c r="F44" s="427"/>
      <c r="G44" s="427"/>
      <c r="J44" s="428"/>
      <c r="L44" s="427"/>
      <c r="M44" s="427"/>
      <c r="N44" s="427"/>
      <c r="O44" s="427"/>
      <c r="P44" s="427"/>
      <c r="Q44" s="429"/>
      <c r="R44" s="427"/>
      <c r="S44" s="346"/>
    </row>
    <row r="45" spans="1:19" s="345" customFormat="1" ht="12.75">
      <c r="A45" s="424"/>
      <c r="B45" s="425"/>
      <c r="C45" s="415"/>
      <c r="E45" s="427"/>
      <c r="F45" s="427"/>
      <c r="G45" s="427"/>
      <c r="J45" s="428"/>
      <c r="L45" s="427"/>
      <c r="M45" s="427"/>
      <c r="N45" s="427"/>
      <c r="O45" s="427"/>
      <c r="P45" s="427"/>
      <c r="Q45" s="429"/>
      <c r="R45" s="427"/>
      <c r="S45" s="346"/>
    </row>
    <row r="47" ht="12">
      <c r="H47" s="430"/>
    </row>
  </sheetData>
  <mergeCells count="1">
    <mergeCell ref="C37:H37"/>
  </mergeCells>
  <printOptions horizontalCentered="1"/>
  <pageMargins left="0.3937007874015748" right="0.3937007874015748" top="0.5905511811023623" bottom="0.35433070866141736" header="0.5118110236220472" footer="0.31496062992125984"/>
  <pageSetup firstPageNumber="1" useFirstPageNumber="1" horizontalDpi="600" verticalDpi="600" orientation="landscape" paperSize="9" scale="60" r:id="rId2"/>
  <headerFooter alignWithMargins="0">
    <oddFooter>&amp;R&amp;"Times New Roman,Grassetto"&amp;14&amp;P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2"/>
  <sheetViews>
    <sheetView zoomScale="75" zoomScaleNormal="75" workbookViewId="0" topLeftCell="B1">
      <selection activeCell="B1" sqref="B1"/>
    </sheetView>
  </sheetViews>
  <sheetFormatPr defaultColWidth="9.140625" defaultRowHeight="12.75"/>
  <cols>
    <col min="1" max="1" width="5.7109375" style="545" hidden="1" customWidth="1"/>
    <col min="2" max="2" width="4.28125" style="21" customWidth="1"/>
    <col min="3" max="3" width="39.28125" style="56" customWidth="1"/>
    <col min="4" max="4" width="6.28125" style="96" hidden="1" customWidth="1"/>
    <col min="5" max="5" width="8.28125" style="135" customWidth="1"/>
    <col min="6" max="6" width="9.7109375" style="135" bestFit="1" customWidth="1"/>
    <col min="7" max="7" width="8.28125" style="135" customWidth="1"/>
    <col min="8" max="8" width="8.28125" style="94" hidden="1" customWidth="1"/>
    <col min="9" max="9" width="6.28125" style="96" hidden="1" customWidth="1"/>
    <col min="10" max="12" width="8.28125" style="8" customWidth="1"/>
    <col min="13" max="13" width="8.28125" style="143" hidden="1" customWidth="1"/>
    <col min="14" max="14" width="6.28125" style="96" hidden="1" customWidth="1"/>
    <col min="15" max="17" width="8.28125" style="8" customWidth="1"/>
    <col min="18" max="18" width="8.28125" style="143" hidden="1" customWidth="1"/>
    <col min="19" max="19" width="26.00390625" style="39" customWidth="1"/>
    <col min="20" max="16384" width="9.140625" style="3" customWidth="1"/>
  </cols>
  <sheetData>
    <row r="1" spans="1:19" s="15" customFormat="1" ht="19.5">
      <c r="A1" s="113"/>
      <c r="B1" s="103" t="s">
        <v>295</v>
      </c>
      <c r="C1" s="44"/>
      <c r="D1" s="81"/>
      <c r="E1" s="122"/>
      <c r="F1" s="122"/>
      <c r="G1" s="122"/>
      <c r="H1" s="81"/>
      <c r="I1" s="81"/>
      <c r="J1" s="14"/>
      <c r="K1" s="14"/>
      <c r="L1" s="14"/>
      <c r="M1" s="19"/>
      <c r="N1" s="81"/>
      <c r="O1" s="14"/>
      <c r="P1" s="14"/>
      <c r="Q1" s="14"/>
      <c r="R1" s="19"/>
      <c r="S1" s="40"/>
    </row>
    <row r="2" spans="1:19" s="1" customFormat="1" ht="19.5">
      <c r="A2" s="113"/>
      <c r="B2" s="103" t="s">
        <v>56</v>
      </c>
      <c r="C2" s="45"/>
      <c r="D2" s="81"/>
      <c r="E2" s="123"/>
      <c r="F2" s="123"/>
      <c r="G2" s="124"/>
      <c r="H2" s="81"/>
      <c r="I2" s="81"/>
      <c r="J2" s="19"/>
      <c r="K2" s="19"/>
      <c r="L2" s="6"/>
      <c r="M2" s="6"/>
      <c r="N2" s="81"/>
      <c r="O2" s="19"/>
      <c r="P2" s="19"/>
      <c r="Q2" s="6"/>
      <c r="R2" s="6"/>
      <c r="S2" s="41"/>
    </row>
    <row r="3" spans="1:19" s="2" customFormat="1" ht="12.75">
      <c r="A3" s="540"/>
      <c r="B3" s="50"/>
      <c r="C3" s="46"/>
      <c r="D3" s="94"/>
      <c r="E3" s="125"/>
      <c r="F3" s="125"/>
      <c r="G3" s="145"/>
      <c r="H3" s="94"/>
      <c r="I3" s="94"/>
      <c r="J3" s="7"/>
      <c r="K3" s="7"/>
      <c r="L3" s="23"/>
      <c r="M3" s="23"/>
      <c r="N3" s="94"/>
      <c r="O3" s="7"/>
      <c r="P3" s="7"/>
      <c r="Q3" s="23"/>
      <c r="R3" s="23"/>
      <c r="S3" s="37" t="s">
        <v>47</v>
      </c>
    </row>
    <row r="4" spans="1:19" s="209" customFormat="1" ht="12.75">
      <c r="A4" s="541"/>
      <c r="B4" s="203"/>
      <c r="C4" s="204"/>
      <c r="D4" s="199"/>
      <c r="E4" s="189">
        <v>2001</v>
      </c>
      <c r="F4" s="192"/>
      <c r="G4" s="193"/>
      <c r="H4" s="206"/>
      <c r="I4" s="199"/>
      <c r="J4" s="189">
        <v>2002</v>
      </c>
      <c r="K4" s="192"/>
      <c r="L4" s="193"/>
      <c r="M4" s="207"/>
      <c r="N4" s="199"/>
      <c r="O4" s="189">
        <v>2003</v>
      </c>
      <c r="P4" s="192"/>
      <c r="Q4" s="193"/>
      <c r="R4" s="207"/>
      <c r="S4" s="208"/>
    </row>
    <row r="5" spans="1:19" ht="39" customHeight="1">
      <c r="A5" s="91"/>
      <c r="B5" s="155" t="s">
        <v>130</v>
      </c>
      <c r="C5" s="180"/>
      <c r="D5" s="83"/>
      <c r="E5" s="519" t="s">
        <v>48</v>
      </c>
      <c r="F5" s="520"/>
      <c r="G5" s="186"/>
      <c r="H5" s="109"/>
      <c r="I5" s="83"/>
      <c r="J5" s="18" t="s">
        <v>48</v>
      </c>
      <c r="K5" s="12"/>
      <c r="L5" s="186"/>
      <c r="M5" s="116"/>
      <c r="N5" s="83"/>
      <c r="O5" s="18" t="s">
        <v>48</v>
      </c>
      <c r="P5" s="12"/>
      <c r="Q5" s="186"/>
      <c r="R5" s="116"/>
      <c r="S5" s="47" t="s">
        <v>131</v>
      </c>
    </row>
    <row r="6" spans="1:19" s="21" customFormat="1" ht="63.75">
      <c r="A6" s="554" t="s">
        <v>132</v>
      </c>
      <c r="B6" s="13"/>
      <c r="C6" s="48"/>
      <c r="D6" s="183" t="s">
        <v>133</v>
      </c>
      <c r="E6" s="130" t="s">
        <v>134</v>
      </c>
      <c r="F6" s="130" t="s">
        <v>51</v>
      </c>
      <c r="G6" s="131" t="s">
        <v>52</v>
      </c>
      <c r="H6" s="84"/>
      <c r="I6" s="183" t="s">
        <v>133</v>
      </c>
      <c r="J6" s="130" t="s">
        <v>134</v>
      </c>
      <c r="K6" s="20" t="s">
        <v>51</v>
      </c>
      <c r="L6" s="131" t="s">
        <v>52</v>
      </c>
      <c r="M6" s="141"/>
      <c r="N6" s="183" t="s">
        <v>133</v>
      </c>
      <c r="O6" s="130" t="s">
        <v>134</v>
      </c>
      <c r="P6" s="20" t="s">
        <v>51</v>
      </c>
      <c r="Q6" s="131" t="s">
        <v>52</v>
      </c>
      <c r="R6" s="118"/>
      <c r="S6" s="63"/>
    </row>
    <row r="7" spans="1:19" s="22" customFormat="1" ht="24.75" customHeight="1">
      <c r="A7" s="85"/>
      <c r="B7" s="226" t="s">
        <v>237</v>
      </c>
      <c r="D7" s="85"/>
      <c r="E7" s="579">
        <f>SUM(E8:E10)</f>
        <v>1000</v>
      </c>
      <c r="F7" s="579">
        <f>SUM(F8:F10)</f>
        <v>3400</v>
      </c>
      <c r="G7" s="579">
        <f>SUM(G8:G10)</f>
        <v>0</v>
      </c>
      <c r="H7" s="85"/>
      <c r="I7" s="85"/>
      <c r="J7" s="579">
        <f>SUM(J8:J10)</f>
        <v>0</v>
      </c>
      <c r="K7" s="579">
        <f>SUM(K8:K10)</f>
        <v>2000</v>
      </c>
      <c r="L7" s="579">
        <f>SUM(L8:L10)</f>
        <v>0</v>
      </c>
      <c r="M7" s="149"/>
      <c r="N7" s="85"/>
      <c r="O7" s="579">
        <f>SUM(O8:O10)</f>
        <v>0</v>
      </c>
      <c r="P7" s="579">
        <f>SUM(P8:P10)</f>
        <v>2000</v>
      </c>
      <c r="Q7" s="579">
        <f>SUM(Q8:Q10)</f>
        <v>0</v>
      </c>
      <c r="R7" s="119"/>
      <c r="S7" s="253"/>
    </row>
    <row r="8" spans="1:19" s="22" customFormat="1" ht="24">
      <c r="A8" s="536">
        <v>545</v>
      </c>
      <c r="B8" s="73"/>
      <c r="C8" s="51" t="s">
        <v>1</v>
      </c>
      <c r="D8" s="85">
        <v>2389</v>
      </c>
      <c r="E8" s="586"/>
      <c r="F8" s="153">
        <v>1100</v>
      </c>
      <c r="G8" s="579"/>
      <c r="H8" s="85"/>
      <c r="I8" s="85"/>
      <c r="J8" s="579"/>
      <c r="K8" s="153"/>
      <c r="L8" s="579"/>
      <c r="M8" s="149"/>
      <c r="N8" s="85"/>
      <c r="O8" s="579"/>
      <c r="P8" s="153"/>
      <c r="Q8" s="579"/>
      <c r="R8" s="119"/>
      <c r="S8" s="80" t="s">
        <v>149</v>
      </c>
    </row>
    <row r="9" spans="1:19" s="22" customFormat="1" ht="24">
      <c r="A9" s="536">
        <v>118</v>
      </c>
      <c r="B9" s="73"/>
      <c r="C9" s="51" t="s">
        <v>349</v>
      </c>
      <c r="D9" s="85">
        <v>2457</v>
      </c>
      <c r="E9" s="153">
        <v>1000</v>
      </c>
      <c r="F9" s="153">
        <v>2000</v>
      </c>
      <c r="G9" s="579"/>
      <c r="H9" s="85"/>
      <c r="I9" s="85">
        <v>2458</v>
      </c>
      <c r="J9" s="579"/>
      <c r="K9" s="153">
        <v>2000</v>
      </c>
      <c r="L9" s="579"/>
      <c r="M9" s="149"/>
      <c r="N9" s="85">
        <v>2459</v>
      </c>
      <c r="O9" s="579"/>
      <c r="P9" s="153">
        <v>2000</v>
      </c>
      <c r="Q9" s="579"/>
      <c r="R9" s="119"/>
      <c r="S9" s="80" t="s">
        <v>149</v>
      </c>
    </row>
    <row r="10" spans="1:19" s="22" customFormat="1" ht="36">
      <c r="A10" s="536">
        <v>238</v>
      </c>
      <c r="B10" s="73"/>
      <c r="C10" s="51" t="s">
        <v>350</v>
      </c>
      <c r="D10" s="85">
        <v>2440</v>
      </c>
      <c r="E10" s="586"/>
      <c r="F10" s="153">
        <v>300</v>
      </c>
      <c r="G10" s="579"/>
      <c r="H10" s="85"/>
      <c r="I10" s="85"/>
      <c r="J10" s="579"/>
      <c r="K10" s="153"/>
      <c r="L10" s="579"/>
      <c r="M10" s="149"/>
      <c r="N10" s="85"/>
      <c r="O10" s="579"/>
      <c r="P10" s="153"/>
      <c r="Q10" s="579"/>
      <c r="R10" s="119"/>
      <c r="S10" s="80" t="s">
        <v>149</v>
      </c>
    </row>
    <row r="11" spans="1:19" s="57" customFormat="1" ht="24" customHeight="1">
      <c r="A11" s="543"/>
      <c r="B11" s="226" t="s">
        <v>238</v>
      </c>
      <c r="C11" s="24"/>
      <c r="D11" s="85"/>
      <c r="E11" s="579">
        <f>SUM(E12:E12)</f>
        <v>0</v>
      </c>
      <c r="F11" s="579">
        <f>SUM(F12:F12)</f>
        <v>0</v>
      </c>
      <c r="G11" s="579">
        <f>SUM(G12:G12)</f>
        <v>0</v>
      </c>
      <c r="H11" s="85"/>
      <c r="I11" s="85"/>
      <c r="J11" s="579">
        <f>SUM(J12:J12)</f>
        <v>0</v>
      </c>
      <c r="K11" s="579">
        <f>SUM(K12:K12)</f>
        <v>1500</v>
      </c>
      <c r="L11" s="579">
        <f>SUM(L12:L12)</f>
        <v>0</v>
      </c>
      <c r="M11" s="60"/>
      <c r="N11" s="85"/>
      <c r="O11" s="579">
        <f>SUM(O12:O12)</f>
        <v>0</v>
      </c>
      <c r="P11" s="579">
        <f>SUM(P12:P12)</f>
        <v>0</v>
      </c>
      <c r="Q11" s="579">
        <f>SUM(Q12:Q12)</f>
        <v>0</v>
      </c>
      <c r="R11" s="53"/>
      <c r="S11" s="80"/>
    </row>
    <row r="12" spans="1:19" s="57" customFormat="1" ht="24">
      <c r="A12" s="536">
        <v>201</v>
      </c>
      <c r="B12" s="188"/>
      <c r="C12" s="517" t="s">
        <v>348</v>
      </c>
      <c r="D12" s="85"/>
      <c r="E12" s="153"/>
      <c r="F12" s="153"/>
      <c r="G12" s="153"/>
      <c r="H12" s="85"/>
      <c r="I12" s="85">
        <v>2356</v>
      </c>
      <c r="J12" s="153"/>
      <c r="K12" s="153">
        <v>1500</v>
      </c>
      <c r="L12" s="153"/>
      <c r="M12" s="60"/>
      <c r="N12" s="85"/>
      <c r="O12" s="153"/>
      <c r="P12" s="153"/>
      <c r="Q12" s="153"/>
      <c r="R12" s="53"/>
      <c r="S12" s="80" t="s">
        <v>149</v>
      </c>
    </row>
    <row r="13" spans="1:19" s="57" customFormat="1" ht="24" customHeight="1">
      <c r="A13" s="543"/>
      <c r="B13" s="73" t="s">
        <v>83</v>
      </c>
      <c r="C13" s="24"/>
      <c r="D13" s="85"/>
      <c r="E13" s="579">
        <f>SUM(E14:E14)</f>
        <v>4500</v>
      </c>
      <c r="F13" s="579">
        <f>SUM(F14:F14)</f>
        <v>0</v>
      </c>
      <c r="G13" s="579">
        <f>SUM(G14:G14)</f>
        <v>0</v>
      </c>
      <c r="H13" s="85"/>
      <c r="I13" s="85"/>
      <c r="J13" s="579">
        <f>SUM(J14:J14)</f>
        <v>0</v>
      </c>
      <c r="K13" s="579">
        <f>SUM(K14:K14)</f>
        <v>0</v>
      </c>
      <c r="L13" s="579">
        <f>SUM(L14:L14)</f>
        <v>0</v>
      </c>
      <c r="M13" s="60"/>
      <c r="N13" s="85"/>
      <c r="O13" s="579">
        <f>SUM(O14:O14)</f>
        <v>0</v>
      </c>
      <c r="P13" s="579">
        <f>SUM(P14:P14)</f>
        <v>0</v>
      </c>
      <c r="Q13" s="579">
        <f>SUM(Q14:Q14)</f>
        <v>0</v>
      </c>
      <c r="R13" s="53"/>
      <c r="S13" s="80"/>
    </row>
    <row r="14" spans="1:19" s="57" customFormat="1" ht="12">
      <c r="A14" s="270">
        <v>586</v>
      </c>
      <c r="B14" s="270"/>
      <c r="C14" s="528" t="s">
        <v>335</v>
      </c>
      <c r="D14" s="85">
        <v>2441</v>
      </c>
      <c r="E14" s="153">
        <v>4500</v>
      </c>
      <c r="F14" s="153"/>
      <c r="G14" s="153"/>
      <c r="H14" s="85"/>
      <c r="I14" s="85"/>
      <c r="J14" s="153"/>
      <c r="K14" s="153"/>
      <c r="L14" s="153"/>
      <c r="M14" s="60"/>
      <c r="N14" s="85"/>
      <c r="O14" s="153"/>
      <c r="P14" s="153"/>
      <c r="Q14" s="153"/>
      <c r="R14" s="53"/>
      <c r="S14" s="80" t="s">
        <v>149</v>
      </c>
    </row>
    <row r="15" spans="1:19" s="49" customFormat="1" ht="39" customHeight="1">
      <c r="A15" s="536">
        <v>120</v>
      </c>
      <c r="B15" s="608" t="s">
        <v>379</v>
      </c>
      <c r="C15" s="609"/>
      <c r="D15" s="110">
        <v>1951</v>
      </c>
      <c r="E15" s="579">
        <v>0</v>
      </c>
      <c r="F15" s="579">
        <v>10000</v>
      </c>
      <c r="G15" s="579">
        <v>0</v>
      </c>
      <c r="H15" s="110"/>
      <c r="I15" s="110">
        <v>1952</v>
      </c>
      <c r="J15" s="579">
        <v>0</v>
      </c>
      <c r="K15" s="579">
        <v>3000</v>
      </c>
      <c r="L15" s="579">
        <v>0</v>
      </c>
      <c r="M15" s="149"/>
      <c r="N15" s="110">
        <v>2390</v>
      </c>
      <c r="O15" s="579">
        <v>0</v>
      </c>
      <c r="P15" s="579">
        <v>3000</v>
      </c>
      <c r="Q15" s="579">
        <v>0</v>
      </c>
      <c r="R15" s="119"/>
      <c r="S15" s="80" t="s">
        <v>239</v>
      </c>
    </row>
    <row r="16" spans="1:19" s="17" customFormat="1" ht="24" customHeight="1">
      <c r="A16" s="86"/>
      <c r="B16" s="16"/>
      <c r="C16" s="59"/>
      <c r="D16" s="86"/>
      <c r="E16" s="138">
        <f>E7+E15+E13+E11</f>
        <v>5500</v>
      </c>
      <c r="F16" s="138">
        <f>F7+F15+F13+F11</f>
        <v>13400</v>
      </c>
      <c r="G16" s="138">
        <f>G7+G15+G13+G11</f>
        <v>0</v>
      </c>
      <c r="H16" s="84"/>
      <c r="I16" s="86"/>
      <c r="J16" s="138">
        <f>J7+J15+J13+J11</f>
        <v>0</v>
      </c>
      <c r="K16" s="138">
        <f>K7+K15+K13+K11</f>
        <v>6500</v>
      </c>
      <c r="L16" s="138">
        <f>L7+L15+L13+L11</f>
        <v>0</v>
      </c>
      <c r="M16" s="146"/>
      <c r="N16" s="86"/>
      <c r="O16" s="138">
        <f>O7+O15+O13+O11</f>
        <v>0</v>
      </c>
      <c r="P16" s="138">
        <f>P7+P15+P13+P11</f>
        <v>5000</v>
      </c>
      <c r="Q16" s="138">
        <f>Q7+Q15+Q13+Q11</f>
        <v>0</v>
      </c>
      <c r="R16" s="147"/>
      <c r="S16" s="121"/>
    </row>
    <row r="17" spans="1:19" s="17" customFormat="1" ht="12.75" customHeight="1">
      <c r="A17" s="114"/>
      <c r="B17" s="65"/>
      <c r="C17" s="167"/>
      <c r="D17" s="114"/>
      <c r="E17" s="168"/>
      <c r="F17" s="168"/>
      <c r="G17" s="168"/>
      <c r="H17" s="114"/>
      <c r="I17" s="114"/>
      <c r="J17" s="168"/>
      <c r="K17" s="168"/>
      <c r="L17" s="168"/>
      <c r="M17" s="147"/>
      <c r="N17" s="114"/>
      <c r="O17" s="168"/>
      <c r="P17" s="168"/>
      <c r="Q17" s="168"/>
      <c r="R17" s="147"/>
      <c r="S17" s="169"/>
    </row>
    <row r="18" spans="1:19" s="17" customFormat="1" ht="12.75" customHeight="1">
      <c r="A18" s="114"/>
      <c r="B18" s="65"/>
      <c r="C18" s="400" t="s">
        <v>201</v>
      </c>
      <c r="D18" s="114"/>
      <c r="E18" s="168"/>
      <c r="F18" s="168"/>
      <c r="G18" s="168"/>
      <c r="H18" s="114"/>
      <c r="I18" s="114"/>
      <c r="J18" s="168"/>
      <c r="K18" s="168"/>
      <c r="L18" s="168"/>
      <c r="M18" s="147"/>
      <c r="N18" s="114"/>
      <c r="O18" s="168"/>
      <c r="P18" s="168"/>
      <c r="Q18" s="168"/>
      <c r="R18" s="147"/>
      <c r="S18" s="169"/>
    </row>
    <row r="19" spans="1:19" s="262" customFormat="1" ht="24" customHeight="1">
      <c r="A19" s="115"/>
      <c r="B19" s="396" t="s">
        <v>202</v>
      </c>
      <c r="C19" s="521" t="s">
        <v>345</v>
      </c>
      <c r="D19" s="115"/>
      <c r="E19" s="236"/>
      <c r="F19" s="236"/>
      <c r="G19" s="236"/>
      <c r="H19" s="115"/>
      <c r="I19" s="115"/>
      <c r="J19" s="236"/>
      <c r="K19" s="236"/>
      <c r="L19" s="236"/>
      <c r="M19" s="255"/>
      <c r="N19" s="115"/>
      <c r="O19" s="236"/>
      <c r="P19" s="236"/>
      <c r="Q19" s="236"/>
      <c r="R19" s="255"/>
      <c r="S19" s="256"/>
    </row>
    <row r="20" spans="1:19" s="17" customFormat="1" ht="12.75">
      <c r="A20" s="114"/>
      <c r="B20"/>
      <c r="C20" s="375" t="s">
        <v>346</v>
      </c>
      <c r="D20" s="114"/>
      <c r="E20" s="168"/>
      <c r="F20" s="168"/>
      <c r="G20" s="168"/>
      <c r="H20" s="114"/>
      <c r="I20" s="114"/>
      <c r="J20" s="168"/>
      <c r="K20" s="168"/>
      <c r="L20" s="168"/>
      <c r="M20" s="147"/>
      <c r="N20" s="114"/>
      <c r="O20" s="168"/>
      <c r="P20" s="168"/>
      <c r="Q20" s="168"/>
      <c r="R20" s="147"/>
      <c r="S20" s="169"/>
    </row>
    <row r="21" spans="1:19" s="17" customFormat="1" ht="12.75">
      <c r="A21" s="114"/>
      <c r="B21" s="344"/>
      <c r="C21" s="375"/>
      <c r="D21" s="114"/>
      <c r="E21" s="168"/>
      <c r="F21" s="168"/>
      <c r="G21" s="168"/>
      <c r="H21" s="114"/>
      <c r="I21" s="114"/>
      <c r="J21" s="168"/>
      <c r="K21" s="168"/>
      <c r="L21" s="168"/>
      <c r="M21" s="147"/>
      <c r="N21" s="114"/>
      <c r="O21" s="168"/>
      <c r="P21" s="168"/>
      <c r="Q21" s="168"/>
      <c r="R21" s="147"/>
      <c r="S21" s="169"/>
    </row>
    <row r="22" spans="1:19" s="17" customFormat="1" ht="12.75">
      <c r="A22" s="114"/>
      <c r="B22" s="401" t="s">
        <v>203</v>
      </c>
      <c r="C22" s="375" t="s">
        <v>20</v>
      </c>
      <c r="D22" s="114"/>
      <c r="E22" s="168"/>
      <c r="F22" s="168"/>
      <c r="G22" s="168"/>
      <c r="H22" s="114"/>
      <c r="I22" s="114"/>
      <c r="J22" s="168"/>
      <c r="K22" s="168"/>
      <c r="L22" s="168"/>
      <c r="M22" s="147"/>
      <c r="N22" s="114"/>
      <c r="O22" s="168"/>
      <c r="P22" s="168"/>
      <c r="Q22" s="168"/>
      <c r="R22" s="147"/>
      <c r="S22" s="169"/>
    </row>
    <row r="23" spans="1:19" s="17" customFormat="1" ht="12.75">
      <c r="A23" s="114"/>
      <c r="B23" s="344"/>
      <c r="C23" s="403" t="s">
        <v>21</v>
      </c>
      <c r="D23" s="114"/>
      <c r="E23" s="168"/>
      <c r="F23" s="168"/>
      <c r="G23" s="168"/>
      <c r="H23" s="114"/>
      <c r="I23" s="114"/>
      <c r="J23" s="168"/>
      <c r="K23" s="168"/>
      <c r="L23" s="168"/>
      <c r="M23" s="147"/>
      <c r="N23" s="114"/>
      <c r="O23" s="168"/>
      <c r="P23" s="168"/>
      <c r="Q23" s="168"/>
      <c r="R23" s="147"/>
      <c r="S23" s="169"/>
    </row>
    <row r="24" spans="1:19" s="17" customFormat="1" ht="12.75">
      <c r="A24" s="114"/>
      <c r="B24" s="344"/>
      <c r="C24" s="403" t="s">
        <v>17</v>
      </c>
      <c r="D24" s="114"/>
      <c r="E24" s="168"/>
      <c r="F24" s="168"/>
      <c r="G24" s="168"/>
      <c r="H24" s="114"/>
      <c r="I24" s="114"/>
      <c r="J24" s="168"/>
      <c r="K24" s="168"/>
      <c r="L24" s="168"/>
      <c r="M24" s="147"/>
      <c r="N24" s="114"/>
      <c r="O24" s="168"/>
      <c r="P24" s="168"/>
      <c r="Q24" s="168"/>
      <c r="R24" s="147"/>
      <c r="S24" s="169"/>
    </row>
    <row r="25" spans="1:19" s="17" customFormat="1" ht="12.75">
      <c r="A25" s="114"/>
      <c r="B25" s="344"/>
      <c r="C25" s="375" t="s">
        <v>18</v>
      </c>
      <c r="D25" s="114"/>
      <c r="E25" s="168"/>
      <c r="F25" s="168"/>
      <c r="G25" s="168"/>
      <c r="H25" s="114"/>
      <c r="I25" s="114"/>
      <c r="J25" s="168"/>
      <c r="K25" s="168"/>
      <c r="L25" s="168"/>
      <c r="M25" s="147"/>
      <c r="N25" s="114"/>
      <c r="O25" s="168"/>
      <c r="P25" s="168"/>
      <c r="Q25" s="168"/>
      <c r="R25" s="147"/>
      <c r="S25" s="169"/>
    </row>
    <row r="26" spans="1:19" s="17" customFormat="1" ht="12.75">
      <c r="A26" s="114"/>
      <c r="B26"/>
      <c r="C26" s="396" t="s">
        <v>19</v>
      </c>
      <c r="D26" s="114"/>
      <c r="E26" s="168"/>
      <c r="F26" s="168"/>
      <c r="G26" s="168"/>
      <c r="H26" s="114"/>
      <c r="I26" s="114"/>
      <c r="J26" s="168"/>
      <c r="K26" s="168"/>
      <c r="L26" s="168"/>
      <c r="M26" s="147"/>
      <c r="N26" s="114"/>
      <c r="O26" s="168"/>
      <c r="P26" s="168"/>
      <c r="Q26" s="168"/>
      <c r="R26" s="147"/>
      <c r="S26" s="169"/>
    </row>
    <row r="27" spans="1:19" s="17" customFormat="1" ht="12.75">
      <c r="A27" s="114"/>
      <c r="B27"/>
      <c r="C27" s="569" t="s">
        <v>22</v>
      </c>
      <c r="D27" s="114"/>
      <c r="E27" s="168"/>
      <c r="F27" s="168"/>
      <c r="G27" s="168"/>
      <c r="H27" s="114"/>
      <c r="I27" s="114"/>
      <c r="J27" s="168"/>
      <c r="K27" s="168"/>
      <c r="L27" s="168"/>
      <c r="M27" s="147"/>
      <c r="N27" s="114"/>
      <c r="O27" s="168"/>
      <c r="P27" s="168"/>
      <c r="Q27" s="168"/>
      <c r="R27" s="147"/>
      <c r="S27" s="169"/>
    </row>
    <row r="28" spans="1:19" s="17" customFormat="1" ht="12.75">
      <c r="A28" s="114"/>
      <c r="B28" s="344"/>
      <c r="C28" s="376"/>
      <c r="D28" s="114"/>
      <c r="E28" s="168"/>
      <c r="F28" s="168"/>
      <c r="G28" s="168"/>
      <c r="H28" s="114"/>
      <c r="I28" s="114"/>
      <c r="J28" s="168"/>
      <c r="K28" s="168"/>
      <c r="L28" s="168"/>
      <c r="M28" s="147"/>
      <c r="N28" s="114"/>
      <c r="O28" s="168"/>
      <c r="P28" s="168"/>
      <c r="Q28" s="168"/>
      <c r="R28" s="147"/>
      <c r="S28" s="169"/>
    </row>
    <row r="29" spans="1:19" s="17" customFormat="1" ht="12.75">
      <c r="A29" s="114"/>
      <c r="B29" s="401" t="s">
        <v>204</v>
      </c>
      <c r="C29" s="375" t="s">
        <v>347</v>
      </c>
      <c r="D29" s="114"/>
      <c r="E29" s="168"/>
      <c r="F29" s="168"/>
      <c r="G29" s="168"/>
      <c r="H29" s="114"/>
      <c r="I29" s="114"/>
      <c r="J29" s="168"/>
      <c r="K29" s="168"/>
      <c r="L29" s="168"/>
      <c r="M29" s="147"/>
      <c r="N29" s="114"/>
      <c r="O29" s="168"/>
      <c r="P29" s="168"/>
      <c r="Q29" s="168"/>
      <c r="R29" s="147"/>
      <c r="S29" s="169"/>
    </row>
    <row r="30" ht="12.75">
      <c r="B30" s="335"/>
    </row>
    <row r="31" ht="12.75">
      <c r="B31" s="335"/>
    </row>
    <row r="32" spans="2:3" ht="12.75">
      <c r="B32" s="335"/>
      <c r="C32" s="351"/>
    </row>
  </sheetData>
  <mergeCells count="1">
    <mergeCell ref="B15:C15"/>
  </mergeCells>
  <printOptions gridLines="1" horizontalCentered="1"/>
  <pageMargins left="0.3937007874015748" right="0.3937007874015748" top="0.5905511811023623" bottom="0.61" header="0.5118110236220472" footer="0.31"/>
  <pageSetup firstPageNumber="16" useFirstPageNumber="1" horizontalDpi="600" verticalDpi="600" orientation="landscape" paperSize="9" scale="65" r:id="rId1"/>
  <headerFooter alignWithMargins="0">
    <oddFooter>&amp;R&amp;"Times New Roman,Grassetto"&amp;14&amp;P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15"/>
  <sheetViews>
    <sheetView zoomScale="75" zoomScaleNormal="75" workbookViewId="0" topLeftCell="B1">
      <selection activeCell="B1" sqref="B1"/>
    </sheetView>
  </sheetViews>
  <sheetFormatPr defaultColWidth="9.140625" defaultRowHeight="12.75"/>
  <cols>
    <col min="1" max="1" width="5.7109375" style="545" hidden="1" customWidth="1"/>
    <col min="2" max="2" width="4.28125" style="21" customWidth="1"/>
    <col min="3" max="3" width="57.57421875" style="56" customWidth="1"/>
    <col min="4" max="4" width="6.28125" style="96" hidden="1" customWidth="1"/>
    <col min="5" max="7" width="8.28125" style="135" customWidth="1"/>
    <col min="8" max="8" width="8.28125" style="94" hidden="1" customWidth="1"/>
    <col min="9" max="9" width="6.28125" style="96" hidden="1" customWidth="1"/>
    <col min="10" max="12" width="8.28125" style="8" customWidth="1"/>
    <col min="13" max="13" width="8.28125" style="143" hidden="1" customWidth="1"/>
    <col min="14" max="14" width="5.7109375" style="96" hidden="1" customWidth="1"/>
    <col min="15" max="17" width="8.28125" style="8" customWidth="1"/>
    <col min="18" max="18" width="8.28125" style="143" hidden="1" customWidth="1"/>
    <col min="19" max="19" width="30.57421875" style="39" customWidth="1"/>
    <col min="20" max="16384" width="9.140625" style="3" customWidth="1"/>
  </cols>
  <sheetData>
    <row r="1" spans="1:19" s="15" customFormat="1" ht="19.5">
      <c r="A1" s="113"/>
      <c r="B1" s="103" t="s">
        <v>295</v>
      </c>
      <c r="C1" s="44"/>
      <c r="D1" s="81"/>
      <c r="E1" s="122"/>
      <c r="F1" s="122"/>
      <c r="G1" s="122"/>
      <c r="H1" s="81"/>
      <c r="I1" s="81"/>
      <c r="J1" s="14"/>
      <c r="K1" s="14"/>
      <c r="L1" s="14"/>
      <c r="M1" s="19"/>
      <c r="N1" s="81"/>
      <c r="O1" s="14"/>
      <c r="P1" s="14"/>
      <c r="Q1" s="14"/>
      <c r="R1" s="19"/>
      <c r="S1" s="40"/>
    </row>
    <row r="2" spans="1:19" s="1" customFormat="1" ht="19.5">
      <c r="A2" s="113"/>
      <c r="B2" s="103" t="s">
        <v>57</v>
      </c>
      <c r="C2" s="45"/>
      <c r="D2" s="81"/>
      <c r="E2" s="123"/>
      <c r="F2" s="123"/>
      <c r="G2" s="124"/>
      <c r="H2" s="81"/>
      <c r="I2" s="81"/>
      <c r="J2" s="19"/>
      <c r="K2" s="19"/>
      <c r="L2" s="6"/>
      <c r="M2" s="6"/>
      <c r="N2" s="81"/>
      <c r="O2" s="19"/>
      <c r="P2" s="19"/>
      <c r="Q2" s="6"/>
      <c r="R2" s="6"/>
      <c r="S2" s="41"/>
    </row>
    <row r="3" spans="1:19" s="2" customFormat="1" ht="12.75">
      <c r="A3" s="540"/>
      <c r="B3" s="50"/>
      <c r="C3" s="46"/>
      <c r="D3" s="94"/>
      <c r="E3" s="125"/>
      <c r="F3" s="125"/>
      <c r="G3" s="145"/>
      <c r="H3" s="94"/>
      <c r="I3" s="94"/>
      <c r="J3" s="7"/>
      <c r="K3" s="7"/>
      <c r="L3" s="23"/>
      <c r="M3" s="23"/>
      <c r="N3" s="94"/>
      <c r="O3" s="7"/>
      <c r="P3" s="7"/>
      <c r="Q3" s="23"/>
      <c r="R3" s="23"/>
      <c r="S3" s="37" t="s">
        <v>47</v>
      </c>
    </row>
    <row r="4" spans="1:19" s="198" customFormat="1" ht="12.75">
      <c r="A4" s="541"/>
      <c r="B4" s="190"/>
      <c r="C4" s="191"/>
      <c r="D4" s="199"/>
      <c r="E4" s="189">
        <v>2001</v>
      </c>
      <c r="F4" s="192"/>
      <c r="G4" s="193"/>
      <c r="H4" s="200"/>
      <c r="I4" s="199"/>
      <c r="J4" s="189">
        <v>2002</v>
      </c>
      <c r="K4" s="194"/>
      <c r="L4" s="195"/>
      <c r="M4" s="196"/>
      <c r="N4" s="199"/>
      <c r="O4" s="189">
        <v>2003</v>
      </c>
      <c r="P4" s="194"/>
      <c r="Q4" s="195"/>
      <c r="R4" s="196"/>
      <c r="S4" s="197"/>
    </row>
    <row r="5" spans="1:19" ht="39" customHeight="1">
      <c r="A5" s="91"/>
      <c r="B5" s="182" t="s">
        <v>130</v>
      </c>
      <c r="C5" s="180"/>
      <c r="D5" s="83"/>
      <c r="E5" s="519" t="s">
        <v>48</v>
      </c>
      <c r="F5" s="129"/>
      <c r="G5" s="186"/>
      <c r="H5" s="109"/>
      <c r="I5" s="83"/>
      <c r="J5" s="18" t="s">
        <v>48</v>
      </c>
      <c r="K5" s="12"/>
      <c r="L5" s="186"/>
      <c r="M5" s="116"/>
      <c r="N5" s="83"/>
      <c r="O5" s="18" t="s">
        <v>48</v>
      </c>
      <c r="P5" s="12"/>
      <c r="Q5" s="186"/>
      <c r="R5" s="116"/>
      <c r="S5" s="47" t="s">
        <v>131</v>
      </c>
    </row>
    <row r="6" spans="1:19" s="21" customFormat="1" ht="63.75">
      <c r="A6" s="554" t="s">
        <v>132</v>
      </c>
      <c r="B6" s="13"/>
      <c r="C6" s="48"/>
      <c r="D6" s="183" t="s">
        <v>133</v>
      </c>
      <c r="E6" s="130" t="s">
        <v>134</v>
      </c>
      <c r="F6" s="130" t="s">
        <v>51</v>
      </c>
      <c r="G6" s="131" t="s">
        <v>52</v>
      </c>
      <c r="H6" s="84"/>
      <c r="I6" s="183" t="s">
        <v>133</v>
      </c>
      <c r="J6" s="130" t="s">
        <v>134</v>
      </c>
      <c r="K6" s="20" t="s">
        <v>51</v>
      </c>
      <c r="L6" s="131" t="s">
        <v>52</v>
      </c>
      <c r="M6" s="141"/>
      <c r="N6" s="183" t="s">
        <v>133</v>
      </c>
      <c r="O6" s="130" t="s">
        <v>134</v>
      </c>
      <c r="P6" s="20" t="s">
        <v>51</v>
      </c>
      <c r="Q6" s="131" t="s">
        <v>52</v>
      </c>
      <c r="R6" s="118"/>
      <c r="S6" s="63"/>
    </row>
    <row r="7" spans="1:19" s="22" customFormat="1" ht="24.75" customHeight="1">
      <c r="A7" s="85"/>
      <c r="B7" s="108" t="s">
        <v>113</v>
      </c>
      <c r="D7" s="85"/>
      <c r="E7" s="579">
        <f>SUM(E8:E8)</f>
        <v>0</v>
      </c>
      <c r="F7" s="579">
        <f>SUM(F8:F8)</f>
        <v>500</v>
      </c>
      <c r="G7" s="579">
        <f>SUM(G8:G8)</f>
        <v>0</v>
      </c>
      <c r="H7" s="85"/>
      <c r="I7" s="85"/>
      <c r="J7" s="579">
        <f>SUM(J8:J8)</f>
        <v>0</v>
      </c>
      <c r="K7" s="579">
        <f>SUM(K8:K8)</f>
        <v>500</v>
      </c>
      <c r="L7" s="579">
        <f>SUM(L8:L8)</f>
        <v>0</v>
      </c>
      <c r="M7" s="149"/>
      <c r="N7" s="85"/>
      <c r="O7" s="579">
        <f>SUM(O8:O8)</f>
        <v>0</v>
      </c>
      <c r="P7" s="579">
        <f>SUM(P8:P8)</f>
        <v>500</v>
      </c>
      <c r="Q7" s="579">
        <f>SUM(Q8:Q8)</f>
        <v>0</v>
      </c>
      <c r="R7" s="119"/>
      <c r="S7" s="80"/>
    </row>
    <row r="8" spans="1:19" s="57" customFormat="1" ht="12" customHeight="1">
      <c r="A8" s="536">
        <v>124</v>
      </c>
      <c r="B8" s="73"/>
      <c r="C8" s="359" t="s">
        <v>240</v>
      </c>
      <c r="D8" s="85">
        <v>1873</v>
      </c>
      <c r="E8" s="153"/>
      <c r="F8" s="153">
        <v>500</v>
      </c>
      <c r="G8" s="153"/>
      <c r="H8" s="60"/>
      <c r="I8" s="85">
        <v>1953</v>
      </c>
      <c r="J8" s="153"/>
      <c r="K8" s="153">
        <v>500</v>
      </c>
      <c r="L8" s="153"/>
      <c r="M8" s="60"/>
      <c r="N8" s="85">
        <v>1954</v>
      </c>
      <c r="O8" s="153"/>
      <c r="P8" s="153">
        <v>500</v>
      </c>
      <c r="Q8" s="153"/>
      <c r="R8" s="53"/>
      <c r="S8" s="80" t="s">
        <v>241</v>
      </c>
    </row>
    <row r="9" spans="1:19" s="22" customFormat="1" ht="24.75" customHeight="1">
      <c r="A9" s="85"/>
      <c r="B9" s="108" t="s">
        <v>242</v>
      </c>
      <c r="D9" s="85"/>
      <c r="E9" s="579">
        <f>SUM(E10:E13)</f>
        <v>0</v>
      </c>
      <c r="F9" s="579">
        <f>SUM(F10:F13)</f>
        <v>3250</v>
      </c>
      <c r="G9" s="579">
        <f>SUM(G10:G13)</f>
        <v>0</v>
      </c>
      <c r="H9" s="85"/>
      <c r="I9" s="85"/>
      <c r="J9" s="579">
        <f>SUM(J10:J13)</f>
        <v>0</v>
      </c>
      <c r="K9" s="579">
        <f>SUM(K10:K13)</f>
        <v>1550</v>
      </c>
      <c r="L9" s="579">
        <f>SUM(L10:L13)</f>
        <v>0</v>
      </c>
      <c r="M9" s="149"/>
      <c r="N9" s="85"/>
      <c r="O9" s="579">
        <f>SUM(O10:O13)</f>
        <v>0</v>
      </c>
      <c r="P9" s="579">
        <f>SUM(P10:P13)</f>
        <v>1350</v>
      </c>
      <c r="Q9" s="579">
        <f>SUM(Q10:Q13)</f>
        <v>0</v>
      </c>
      <c r="R9" s="119"/>
      <c r="S9" s="80"/>
    </row>
    <row r="10" spans="1:19" s="57" customFormat="1" ht="12">
      <c r="A10" s="536">
        <v>124</v>
      </c>
      <c r="B10" s="73"/>
      <c r="C10" s="51" t="s">
        <v>243</v>
      </c>
      <c r="D10" s="85">
        <v>690</v>
      </c>
      <c r="E10" s="153"/>
      <c r="F10" s="153">
        <v>1000</v>
      </c>
      <c r="G10" s="153"/>
      <c r="H10" s="60"/>
      <c r="I10" s="85">
        <v>1514</v>
      </c>
      <c r="J10" s="153"/>
      <c r="K10" s="153">
        <v>500</v>
      </c>
      <c r="L10" s="153"/>
      <c r="M10" s="60"/>
      <c r="N10" s="85">
        <v>1955</v>
      </c>
      <c r="O10" s="153"/>
      <c r="P10" s="153">
        <v>500</v>
      </c>
      <c r="Q10" s="153"/>
      <c r="R10" s="53"/>
      <c r="S10" s="80" t="s">
        <v>241</v>
      </c>
    </row>
    <row r="11" spans="1:19" s="57" customFormat="1" ht="12.75" customHeight="1">
      <c r="A11" s="536">
        <v>124</v>
      </c>
      <c r="B11" s="188"/>
      <c r="C11" s="51" t="s">
        <v>332</v>
      </c>
      <c r="D11" s="85">
        <v>1021</v>
      </c>
      <c r="E11" s="153"/>
      <c r="F11" s="153">
        <v>200</v>
      </c>
      <c r="G11" s="153"/>
      <c r="H11" s="60"/>
      <c r="I11" s="85">
        <v>2392</v>
      </c>
      <c r="J11" s="153"/>
      <c r="K11" s="153">
        <v>200</v>
      </c>
      <c r="L11" s="153"/>
      <c r="M11" s="60"/>
      <c r="N11" s="85">
        <v>2393</v>
      </c>
      <c r="O11" s="153"/>
      <c r="P11" s="153">
        <v>200</v>
      </c>
      <c r="Q11" s="153"/>
      <c r="R11" s="53"/>
      <c r="S11" s="80" t="s">
        <v>241</v>
      </c>
    </row>
    <row r="12" spans="1:19" s="57" customFormat="1" ht="24">
      <c r="A12" s="536">
        <v>269</v>
      </c>
      <c r="B12" s="188"/>
      <c r="C12" s="51" t="s">
        <v>333</v>
      </c>
      <c r="D12" s="85">
        <v>2394</v>
      </c>
      <c r="E12" s="153"/>
      <c r="F12" s="153">
        <v>1850</v>
      </c>
      <c r="G12" s="153"/>
      <c r="H12" s="60"/>
      <c r="I12" s="85">
        <v>2395</v>
      </c>
      <c r="J12" s="153"/>
      <c r="K12" s="153">
        <v>850</v>
      </c>
      <c r="L12" s="153"/>
      <c r="M12" s="60"/>
      <c r="N12" s="85">
        <v>2396</v>
      </c>
      <c r="O12" s="153"/>
      <c r="P12" s="153">
        <v>650</v>
      </c>
      <c r="Q12" s="153"/>
      <c r="R12" s="53"/>
      <c r="S12" s="80" t="s">
        <v>241</v>
      </c>
    </row>
    <row r="13" spans="1:19" s="57" customFormat="1" ht="24">
      <c r="A13" s="536">
        <v>124</v>
      </c>
      <c r="B13" s="188"/>
      <c r="C13" s="51" t="s">
        <v>322</v>
      </c>
      <c r="D13" s="85">
        <v>1443</v>
      </c>
      <c r="E13" s="153"/>
      <c r="F13" s="153">
        <v>200</v>
      </c>
      <c r="G13" s="153"/>
      <c r="H13" s="60"/>
      <c r="I13" s="85"/>
      <c r="J13" s="153"/>
      <c r="K13" s="153"/>
      <c r="L13" s="153"/>
      <c r="M13" s="60"/>
      <c r="N13" s="85"/>
      <c r="O13" s="153"/>
      <c r="P13" s="153"/>
      <c r="Q13" s="153"/>
      <c r="R13" s="53"/>
      <c r="S13" s="80" t="s">
        <v>241</v>
      </c>
    </row>
    <row r="14" spans="1:19" s="17" customFormat="1" ht="24" customHeight="1">
      <c r="A14" s="86"/>
      <c r="B14" s="16"/>
      <c r="C14" s="59"/>
      <c r="D14" s="86"/>
      <c r="E14" s="52">
        <f>E7+E9</f>
        <v>0</v>
      </c>
      <c r="F14" s="52">
        <f>F7+F9</f>
        <v>3750</v>
      </c>
      <c r="G14" s="52">
        <f>G7+G9</f>
        <v>0</v>
      </c>
      <c r="H14" s="84"/>
      <c r="I14" s="86"/>
      <c r="J14" s="52">
        <f>J7+J9</f>
        <v>0</v>
      </c>
      <c r="K14" s="52">
        <f>K7+K9</f>
        <v>2050</v>
      </c>
      <c r="L14" s="52">
        <f>L7+L9</f>
        <v>0</v>
      </c>
      <c r="M14" s="142"/>
      <c r="N14" s="86"/>
      <c r="O14" s="52">
        <f>O7+O9</f>
        <v>0</v>
      </c>
      <c r="P14" s="52">
        <f>P7+P9</f>
        <v>1850</v>
      </c>
      <c r="Q14" s="52">
        <f>Q7+Q9</f>
        <v>0</v>
      </c>
      <c r="R14" s="144"/>
      <c r="S14" s="121"/>
    </row>
    <row r="15" spans="1:19" s="57" customFormat="1" ht="12.75">
      <c r="A15" s="231"/>
      <c r="C15" s="56"/>
      <c r="D15" s="102"/>
      <c r="E15" s="165"/>
      <c r="F15" s="165"/>
      <c r="G15" s="165"/>
      <c r="H15" s="115"/>
      <c r="I15" s="102"/>
      <c r="J15" s="54"/>
      <c r="K15" s="54"/>
      <c r="L15" s="54"/>
      <c r="M15" s="53"/>
      <c r="N15" s="102"/>
      <c r="O15" s="54"/>
      <c r="P15" s="54"/>
      <c r="Q15" s="54"/>
      <c r="R15" s="53"/>
      <c r="S15" s="55"/>
    </row>
  </sheetData>
  <printOptions gridLines="1" horizontalCentered="1"/>
  <pageMargins left="0.3937007874015748" right="0.3937007874015748" top="0.5905511811023623" bottom="0.61" header="0.5118110236220472" footer="0.31"/>
  <pageSetup firstPageNumber="17" useFirstPageNumber="1" horizontalDpi="600" verticalDpi="600" orientation="landscape" paperSize="9" scale="65" r:id="rId1"/>
  <headerFooter alignWithMargins="0">
    <oddFooter>&amp;R&amp;"Times New Roman,Grassetto"&amp;14&amp;P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23"/>
  <sheetViews>
    <sheetView zoomScale="75" zoomScaleNormal="75" workbookViewId="0" topLeftCell="B1">
      <selection activeCell="B1" sqref="B1"/>
    </sheetView>
  </sheetViews>
  <sheetFormatPr defaultColWidth="9.140625" defaultRowHeight="12.75"/>
  <cols>
    <col min="1" max="1" width="5.7109375" style="545" hidden="1" customWidth="1"/>
    <col min="2" max="2" width="4.28125" style="21" customWidth="1"/>
    <col min="3" max="3" width="49.421875" style="56" customWidth="1"/>
    <col min="4" max="4" width="5.7109375" style="96" hidden="1" customWidth="1"/>
    <col min="5" max="5" width="9.00390625" style="135" customWidth="1"/>
    <col min="6" max="6" width="8.7109375" style="135" customWidth="1"/>
    <col min="7" max="7" width="8.28125" style="135" customWidth="1"/>
    <col min="8" max="8" width="8.28125" style="94" hidden="1" customWidth="1"/>
    <col min="9" max="9" width="6.28125" style="96" hidden="1" customWidth="1"/>
    <col min="10" max="12" width="8.28125" style="8" customWidth="1"/>
    <col min="13" max="13" width="8.28125" style="143" hidden="1" customWidth="1"/>
    <col min="14" max="14" width="6.28125" style="96" hidden="1" customWidth="1"/>
    <col min="15" max="17" width="8.28125" style="8" customWidth="1"/>
    <col min="18" max="18" width="8.28125" style="143" hidden="1" customWidth="1"/>
    <col min="19" max="19" width="26.00390625" style="39" customWidth="1"/>
    <col min="20" max="16384" width="9.140625" style="3" customWidth="1"/>
  </cols>
  <sheetData>
    <row r="1" spans="1:19" s="15" customFormat="1" ht="19.5">
      <c r="A1" s="113"/>
      <c r="B1" s="103" t="s">
        <v>295</v>
      </c>
      <c r="C1" s="44"/>
      <c r="D1" s="81"/>
      <c r="E1" s="122"/>
      <c r="F1" s="122"/>
      <c r="G1" s="122"/>
      <c r="H1" s="81"/>
      <c r="I1" s="81"/>
      <c r="J1" s="14"/>
      <c r="K1" s="14"/>
      <c r="L1" s="14"/>
      <c r="M1" s="19"/>
      <c r="N1" s="81"/>
      <c r="O1" s="14"/>
      <c r="P1" s="14"/>
      <c r="Q1" s="14"/>
      <c r="R1" s="19"/>
      <c r="S1" s="40"/>
    </row>
    <row r="2" spans="1:19" s="1" customFormat="1" ht="19.5">
      <c r="A2" s="113"/>
      <c r="B2" s="103" t="s">
        <v>58</v>
      </c>
      <c r="C2" s="45"/>
      <c r="D2" s="81"/>
      <c r="E2" s="123"/>
      <c r="F2" s="123"/>
      <c r="G2" s="124"/>
      <c r="H2" s="81"/>
      <c r="I2" s="81"/>
      <c r="J2" s="19"/>
      <c r="K2" s="19"/>
      <c r="L2" s="6"/>
      <c r="M2" s="6"/>
      <c r="N2" s="81"/>
      <c r="O2" s="19"/>
      <c r="P2" s="19"/>
      <c r="Q2" s="6"/>
      <c r="R2" s="6"/>
      <c r="S2" s="41"/>
    </row>
    <row r="3" spans="1:19" s="2" customFormat="1" ht="12.75">
      <c r="A3" s="540"/>
      <c r="B3" s="50"/>
      <c r="C3" s="46"/>
      <c r="D3" s="94"/>
      <c r="E3" s="125"/>
      <c r="F3" s="125"/>
      <c r="G3" s="145"/>
      <c r="H3" s="94"/>
      <c r="I3" s="94"/>
      <c r="J3" s="7"/>
      <c r="K3" s="7"/>
      <c r="L3" s="23"/>
      <c r="M3" s="23"/>
      <c r="N3" s="94"/>
      <c r="O3" s="7"/>
      <c r="P3" s="7"/>
      <c r="Q3" s="23"/>
      <c r="R3" s="23"/>
      <c r="S3" s="37" t="s">
        <v>47</v>
      </c>
    </row>
    <row r="4" spans="1:19" s="209" customFormat="1" ht="12.75">
      <c r="A4" s="541"/>
      <c r="B4" s="203"/>
      <c r="C4" s="204"/>
      <c r="D4" s="199"/>
      <c r="E4" s="189">
        <v>2001</v>
      </c>
      <c r="F4" s="192"/>
      <c r="G4" s="193"/>
      <c r="H4" s="206"/>
      <c r="I4" s="199"/>
      <c r="J4" s="189">
        <v>2002</v>
      </c>
      <c r="K4" s="192"/>
      <c r="L4" s="193"/>
      <c r="M4" s="207"/>
      <c r="N4" s="199"/>
      <c r="O4" s="189">
        <v>2003</v>
      </c>
      <c r="P4" s="192"/>
      <c r="Q4" s="193"/>
      <c r="R4" s="207"/>
      <c r="S4" s="208"/>
    </row>
    <row r="5" spans="1:19" ht="39" customHeight="1">
      <c r="A5" s="91"/>
      <c r="B5" s="182" t="s">
        <v>130</v>
      </c>
      <c r="C5" s="180"/>
      <c r="D5" s="83"/>
      <c r="E5" s="519" t="s">
        <v>48</v>
      </c>
      <c r="F5" s="129"/>
      <c r="G5" s="186"/>
      <c r="H5" s="109"/>
      <c r="I5" s="83"/>
      <c r="J5" s="18" t="s">
        <v>48</v>
      </c>
      <c r="K5" s="12"/>
      <c r="L5" s="186"/>
      <c r="M5" s="116"/>
      <c r="N5" s="83"/>
      <c r="O5" s="18" t="s">
        <v>48</v>
      </c>
      <c r="P5" s="12"/>
      <c r="Q5" s="186"/>
      <c r="R5" s="116"/>
      <c r="S5" s="47" t="s">
        <v>131</v>
      </c>
    </row>
    <row r="6" spans="1:19" s="21" customFormat="1" ht="63.75">
      <c r="A6" s="554" t="s">
        <v>132</v>
      </c>
      <c r="B6" s="13"/>
      <c r="C6" s="48"/>
      <c r="D6" s="183" t="s">
        <v>133</v>
      </c>
      <c r="E6" s="130" t="s">
        <v>134</v>
      </c>
      <c r="F6" s="130" t="s">
        <v>51</v>
      </c>
      <c r="G6" s="131" t="s">
        <v>52</v>
      </c>
      <c r="H6" s="84"/>
      <c r="I6" s="183" t="s">
        <v>133</v>
      </c>
      <c r="J6" s="130" t="s">
        <v>134</v>
      </c>
      <c r="K6" s="20" t="s">
        <v>51</v>
      </c>
      <c r="L6" s="131" t="s">
        <v>52</v>
      </c>
      <c r="M6" s="141"/>
      <c r="N6" s="183" t="s">
        <v>133</v>
      </c>
      <c r="O6" s="130" t="s">
        <v>134</v>
      </c>
      <c r="P6" s="20" t="s">
        <v>51</v>
      </c>
      <c r="Q6" s="131" t="s">
        <v>52</v>
      </c>
      <c r="R6" s="118"/>
      <c r="S6" s="63"/>
    </row>
    <row r="7" spans="1:19" s="24" customFormat="1" ht="27.75" customHeight="1">
      <c r="A7" s="85"/>
      <c r="B7" s="108" t="s">
        <v>115</v>
      </c>
      <c r="C7" s="22"/>
      <c r="D7" s="85"/>
      <c r="E7" s="579">
        <f>SUM(E8:E10)</f>
        <v>2000</v>
      </c>
      <c r="F7" s="579">
        <f>SUM(F8:F10)</f>
        <v>500</v>
      </c>
      <c r="G7" s="579">
        <f>SUM(G8:G10)</f>
        <v>0</v>
      </c>
      <c r="H7" s="85"/>
      <c r="I7" s="85"/>
      <c r="J7" s="579">
        <f>SUM(J8:J10)</f>
        <v>0</v>
      </c>
      <c r="K7" s="579">
        <f>SUM(K8:K10)</f>
        <v>1698</v>
      </c>
      <c r="L7" s="579">
        <f>SUM(L8:L10)</f>
        <v>0</v>
      </c>
      <c r="M7" s="60"/>
      <c r="N7" s="85"/>
      <c r="O7" s="579">
        <f>SUM(O8:O10)</f>
        <v>0</v>
      </c>
      <c r="P7" s="579">
        <f>SUM(P8:P10)</f>
        <v>5086</v>
      </c>
      <c r="Q7" s="579">
        <f>SUM(Q8:Q10)</f>
        <v>0</v>
      </c>
      <c r="R7" s="53"/>
      <c r="S7" s="80"/>
    </row>
    <row r="8" spans="1:19" s="24" customFormat="1" ht="12">
      <c r="A8" s="270">
        <v>427</v>
      </c>
      <c r="B8" s="566"/>
      <c r="C8" s="531" t="s">
        <v>336</v>
      </c>
      <c r="D8" s="85">
        <v>2447</v>
      </c>
      <c r="E8" s="153">
        <v>2000</v>
      </c>
      <c r="F8" s="153"/>
      <c r="G8" s="153"/>
      <c r="H8" s="85"/>
      <c r="I8" s="85"/>
      <c r="J8" s="153"/>
      <c r="K8" s="153"/>
      <c r="L8" s="153"/>
      <c r="M8" s="60"/>
      <c r="N8" s="85"/>
      <c r="O8" s="153"/>
      <c r="P8" s="153"/>
      <c r="Q8" s="153"/>
      <c r="R8" s="53"/>
      <c r="S8" s="80" t="s">
        <v>149</v>
      </c>
    </row>
    <row r="9" spans="1:19" s="24" customFormat="1" ht="12">
      <c r="A9" s="270">
        <v>234</v>
      </c>
      <c r="B9" s="566"/>
      <c r="C9" s="531" t="s">
        <v>392</v>
      </c>
      <c r="D9" s="85">
        <v>2470</v>
      </c>
      <c r="E9" s="153"/>
      <c r="F9" s="153">
        <v>500</v>
      </c>
      <c r="G9" s="153"/>
      <c r="H9" s="85"/>
      <c r="I9" s="85"/>
      <c r="J9" s="153"/>
      <c r="K9" s="153"/>
      <c r="L9" s="153"/>
      <c r="M9" s="60"/>
      <c r="N9" s="85"/>
      <c r="O9" s="153"/>
      <c r="P9" s="153"/>
      <c r="Q9" s="153"/>
      <c r="R9" s="53"/>
      <c r="S9" s="80" t="s">
        <v>149</v>
      </c>
    </row>
    <row r="10" spans="1:19" s="24" customFormat="1" ht="33.75">
      <c r="A10" s="270">
        <v>25</v>
      </c>
      <c r="B10" s="566"/>
      <c r="C10" s="528" t="s">
        <v>14</v>
      </c>
      <c r="D10" s="85"/>
      <c r="E10" s="153"/>
      <c r="F10" s="153"/>
      <c r="G10" s="153"/>
      <c r="H10" s="85"/>
      <c r="I10" s="85">
        <v>2471</v>
      </c>
      <c r="J10" s="153"/>
      <c r="K10" s="153">
        <v>1698</v>
      </c>
      <c r="L10" s="153"/>
      <c r="M10" s="60"/>
      <c r="N10" s="85">
        <v>2472</v>
      </c>
      <c r="O10" s="153"/>
      <c r="P10" s="153">
        <v>5086</v>
      </c>
      <c r="Q10" s="153"/>
      <c r="R10" s="53"/>
      <c r="S10" s="62" t="s">
        <v>15</v>
      </c>
    </row>
    <row r="11" spans="1:19" s="24" customFormat="1" ht="27.75" customHeight="1">
      <c r="A11" s="85"/>
      <c r="B11" s="108" t="s">
        <v>116</v>
      </c>
      <c r="C11" s="22"/>
      <c r="D11" s="85"/>
      <c r="E11" s="579">
        <f>SUM(E12:E13)</f>
        <v>2000</v>
      </c>
      <c r="F11" s="579">
        <f>SUM(F12:F13)</f>
        <v>0</v>
      </c>
      <c r="G11" s="579">
        <f>SUM(G12:G13)</f>
        <v>0</v>
      </c>
      <c r="H11" s="85"/>
      <c r="I11" s="85"/>
      <c r="J11" s="579">
        <f>SUM(J12:J13)</f>
        <v>0</v>
      </c>
      <c r="K11" s="579">
        <f>SUM(K12:K13)</f>
        <v>1000</v>
      </c>
      <c r="L11" s="579">
        <f>SUM(L12:L13)</f>
        <v>0</v>
      </c>
      <c r="M11" s="60"/>
      <c r="N11" s="85"/>
      <c r="O11" s="579">
        <f>SUM(O12:O13)</f>
        <v>0</v>
      </c>
      <c r="P11" s="579">
        <f>SUM(P12:P13)</f>
        <v>1000</v>
      </c>
      <c r="Q11" s="579">
        <f>SUM(Q12:Q13)</f>
        <v>0</v>
      </c>
      <c r="R11" s="53"/>
      <c r="S11" s="80"/>
    </row>
    <row r="12" spans="1:19" s="24" customFormat="1" ht="24">
      <c r="A12" s="536">
        <v>296</v>
      </c>
      <c r="B12" s="73"/>
      <c r="C12" s="51" t="s">
        <v>421</v>
      </c>
      <c r="D12" s="85">
        <v>2477</v>
      </c>
      <c r="E12" s="153">
        <v>1500</v>
      </c>
      <c r="F12" s="153"/>
      <c r="G12" s="153"/>
      <c r="H12" s="85"/>
      <c r="I12" s="85"/>
      <c r="J12" s="153"/>
      <c r="K12" s="153"/>
      <c r="L12" s="153"/>
      <c r="M12" s="60"/>
      <c r="N12" s="85"/>
      <c r="O12" s="153"/>
      <c r="P12" s="153"/>
      <c r="Q12" s="153"/>
      <c r="R12" s="53"/>
      <c r="S12" s="80" t="s">
        <v>149</v>
      </c>
    </row>
    <row r="13" spans="1:19" s="24" customFormat="1" ht="24">
      <c r="A13" s="536">
        <v>558</v>
      </c>
      <c r="B13" s="73"/>
      <c r="C13" s="51" t="s">
        <v>420</v>
      </c>
      <c r="D13" s="85">
        <v>1446</v>
      </c>
      <c r="E13" s="153">
        <v>500</v>
      </c>
      <c r="F13" s="153"/>
      <c r="G13" s="153"/>
      <c r="H13" s="85"/>
      <c r="I13" s="85">
        <v>2397</v>
      </c>
      <c r="J13" s="153"/>
      <c r="K13" s="153">
        <v>1000</v>
      </c>
      <c r="L13" s="153"/>
      <c r="M13" s="60"/>
      <c r="N13" s="85">
        <v>2398</v>
      </c>
      <c r="O13" s="153"/>
      <c r="P13" s="153">
        <v>1000</v>
      </c>
      <c r="Q13" s="153"/>
      <c r="R13" s="53"/>
      <c r="S13" s="80" t="s">
        <v>149</v>
      </c>
    </row>
    <row r="14" spans="1:19" s="22" customFormat="1" ht="24.75" customHeight="1">
      <c r="A14" s="85"/>
      <c r="B14" s="108" t="s">
        <v>117</v>
      </c>
      <c r="D14" s="85"/>
      <c r="E14" s="579">
        <f>SUM(E15:E16)</f>
        <v>0</v>
      </c>
      <c r="F14" s="579">
        <f>SUM(F15:F16)</f>
        <v>1380</v>
      </c>
      <c r="G14" s="579">
        <f>SUM(G15:G16)</f>
        <v>0</v>
      </c>
      <c r="H14" s="85"/>
      <c r="I14" s="85"/>
      <c r="J14" s="579">
        <f>SUM(J15:J16)</f>
        <v>0</v>
      </c>
      <c r="K14" s="579">
        <f>SUM(K15:K16)</f>
        <v>2500</v>
      </c>
      <c r="L14" s="579">
        <f>SUM(L15:L16)</f>
        <v>0</v>
      </c>
      <c r="M14" s="149"/>
      <c r="N14" s="85"/>
      <c r="O14" s="579">
        <f>SUM(O15:O16)</f>
        <v>0</v>
      </c>
      <c r="P14" s="579">
        <f>SUM(P15:P16)</f>
        <v>2500</v>
      </c>
      <c r="Q14" s="579">
        <f>SUM(Q15:Q16)</f>
        <v>0</v>
      </c>
      <c r="R14" s="119"/>
      <c r="S14" s="80"/>
    </row>
    <row r="15" spans="1:19" s="24" customFormat="1" ht="12">
      <c r="A15" s="536">
        <v>470</v>
      </c>
      <c r="B15" s="73"/>
      <c r="C15" s="28" t="s">
        <v>244</v>
      </c>
      <c r="D15" s="85">
        <v>1025</v>
      </c>
      <c r="E15" s="153"/>
      <c r="F15" s="153">
        <v>380</v>
      </c>
      <c r="G15" s="153"/>
      <c r="H15" s="85"/>
      <c r="I15" s="85">
        <v>2399</v>
      </c>
      <c r="J15" s="153"/>
      <c r="K15" s="153">
        <v>500</v>
      </c>
      <c r="L15" s="153"/>
      <c r="M15" s="60"/>
      <c r="N15" s="85">
        <v>2400</v>
      </c>
      <c r="O15" s="153"/>
      <c r="P15" s="153">
        <v>500</v>
      </c>
      <c r="Q15" s="153"/>
      <c r="R15" s="53"/>
      <c r="S15" s="111" t="s">
        <v>245</v>
      </c>
    </row>
    <row r="16" spans="1:19" s="24" customFormat="1" ht="36">
      <c r="A16" s="536">
        <v>471</v>
      </c>
      <c r="B16" s="73"/>
      <c r="C16" s="28" t="s">
        <v>155</v>
      </c>
      <c r="D16" s="85">
        <v>1028</v>
      </c>
      <c r="E16" s="153"/>
      <c r="F16" s="153">
        <v>1000</v>
      </c>
      <c r="G16" s="153"/>
      <c r="H16" s="85"/>
      <c r="I16" s="85">
        <v>1963</v>
      </c>
      <c r="J16" s="153"/>
      <c r="K16" s="153">
        <v>2000</v>
      </c>
      <c r="L16" s="153"/>
      <c r="M16" s="60"/>
      <c r="N16" s="85">
        <v>2401</v>
      </c>
      <c r="O16" s="153"/>
      <c r="P16" s="153">
        <v>2000</v>
      </c>
      <c r="Q16" s="153"/>
      <c r="R16" s="53"/>
      <c r="S16" s="111" t="s">
        <v>245</v>
      </c>
    </row>
    <row r="17" spans="1:19" s="22" customFormat="1" ht="24.75" customHeight="1">
      <c r="A17" s="85"/>
      <c r="B17" s="108" t="s">
        <v>83</v>
      </c>
      <c r="D17" s="85"/>
      <c r="E17" s="579">
        <f>SUM(E18:E18)</f>
        <v>0</v>
      </c>
      <c r="F17" s="579">
        <f>SUM(F18:F18)</f>
        <v>0</v>
      </c>
      <c r="G17" s="579">
        <f>SUM(G18:G18)</f>
        <v>0</v>
      </c>
      <c r="H17" s="85"/>
      <c r="I17" s="85"/>
      <c r="J17" s="579">
        <f>SUM(J18:J18)</f>
        <v>0</v>
      </c>
      <c r="K17" s="579">
        <f>SUM(K18:K18)</f>
        <v>0</v>
      </c>
      <c r="L17" s="579">
        <f>SUM(L18:L18)</f>
        <v>0</v>
      </c>
      <c r="M17" s="149"/>
      <c r="N17" s="85"/>
      <c r="O17" s="579">
        <f>SUM(O18:O18)</f>
        <v>0</v>
      </c>
      <c r="P17" s="579">
        <f>SUM(P18:P18)</f>
        <v>3500</v>
      </c>
      <c r="Q17" s="579">
        <f>SUM(Q18:Q18)</f>
        <v>0</v>
      </c>
      <c r="R17" s="119"/>
      <c r="S17" s="80"/>
    </row>
    <row r="18" spans="1:19" s="24" customFormat="1" ht="22.5" customHeight="1">
      <c r="A18" s="536">
        <v>364</v>
      </c>
      <c r="B18" s="73"/>
      <c r="C18" s="28" t="s">
        <v>246</v>
      </c>
      <c r="D18" s="85"/>
      <c r="E18" s="153"/>
      <c r="F18" s="153"/>
      <c r="G18" s="153"/>
      <c r="H18" s="85"/>
      <c r="I18" s="85"/>
      <c r="J18" s="153"/>
      <c r="K18" s="153"/>
      <c r="L18" s="153"/>
      <c r="M18" s="60"/>
      <c r="N18" s="85">
        <v>692</v>
      </c>
      <c r="O18" s="153"/>
      <c r="P18" s="153">
        <v>3500</v>
      </c>
      <c r="Q18" s="153"/>
      <c r="R18" s="53"/>
      <c r="S18" s="80" t="s">
        <v>149</v>
      </c>
    </row>
    <row r="19" spans="1:19" s="17" customFormat="1" ht="22.5" customHeight="1">
      <c r="A19" s="86"/>
      <c r="B19" s="16"/>
      <c r="C19" s="59"/>
      <c r="D19" s="86"/>
      <c r="E19" s="148">
        <f>E7+E14+E17+E11</f>
        <v>4000</v>
      </c>
      <c r="F19" s="148">
        <f>F7+F14+F17+F11</f>
        <v>1880</v>
      </c>
      <c r="G19" s="148">
        <f>G7+G14+G17+G11</f>
        <v>0</v>
      </c>
      <c r="H19" s="84"/>
      <c r="I19" s="86"/>
      <c r="J19" s="148">
        <f>J7+J14+J17+J11</f>
        <v>0</v>
      </c>
      <c r="K19" s="148">
        <f>K7+K14+K17+K11</f>
        <v>5198</v>
      </c>
      <c r="L19" s="148">
        <f>L7+L14+L17+L11</f>
        <v>0</v>
      </c>
      <c r="M19" s="146"/>
      <c r="N19" s="86"/>
      <c r="O19" s="148">
        <f>O7+O14+O17+O11</f>
        <v>0</v>
      </c>
      <c r="P19" s="148">
        <f>P7+P14+P17+P11</f>
        <v>12086</v>
      </c>
      <c r="Q19" s="148">
        <f>Q7+Q14+Q17+Q11</f>
        <v>0</v>
      </c>
      <c r="R19" s="147"/>
      <c r="S19" s="121"/>
    </row>
    <row r="21" ht="12.75">
      <c r="C21" s="595" t="s">
        <v>310</v>
      </c>
    </row>
    <row r="23" spans="2:3" ht="12.75">
      <c r="B23" s="504"/>
      <c r="C23" s="397" t="s">
        <v>236</v>
      </c>
    </row>
  </sheetData>
  <printOptions gridLines="1" horizontalCentered="1"/>
  <pageMargins left="0.3937007874015748" right="0.3937007874015748" top="0.5905511811023623" bottom="0.61" header="0.5118110236220472" footer="0.31"/>
  <pageSetup firstPageNumber="18" useFirstPageNumber="1" horizontalDpi="600" verticalDpi="600" orientation="landscape" paperSize="9" scale="65" r:id="rId1"/>
  <headerFooter alignWithMargins="0">
    <oddFooter>&amp;R&amp;"Times New Roman,Grassetto"&amp;14&amp;P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"/>
  <sheetViews>
    <sheetView zoomScale="75" zoomScaleNormal="75" workbookViewId="0" topLeftCell="B1">
      <selection activeCell="B1" sqref="B1"/>
    </sheetView>
  </sheetViews>
  <sheetFormatPr defaultColWidth="9.140625" defaultRowHeight="12.75"/>
  <cols>
    <col min="1" max="1" width="5.7109375" style="545" hidden="1" customWidth="1"/>
    <col min="2" max="2" width="4.28125" style="21" customWidth="1"/>
    <col min="3" max="3" width="53.28125" style="56" customWidth="1"/>
    <col min="4" max="4" width="6.00390625" style="42" hidden="1" customWidth="1"/>
    <col min="5" max="5" width="9.8515625" style="135" customWidth="1"/>
    <col min="6" max="6" width="8.28125" style="135" customWidth="1"/>
    <col min="7" max="7" width="9.7109375" style="135" customWidth="1"/>
    <col min="8" max="8" width="8.28125" style="43" hidden="1" customWidth="1"/>
    <col min="9" max="9" width="6.00390625" style="42" hidden="1" customWidth="1"/>
    <col min="10" max="10" width="9.8515625" style="8" customWidth="1"/>
    <col min="11" max="11" width="8.28125" style="8" customWidth="1"/>
    <col min="12" max="12" width="9.7109375" style="8" customWidth="1"/>
    <col min="13" max="13" width="8.28125" style="143" hidden="1" customWidth="1"/>
    <col min="14" max="14" width="6.00390625" style="42" hidden="1" customWidth="1"/>
    <col min="15" max="15" width="9.8515625" style="8" customWidth="1"/>
    <col min="16" max="17" width="8.28125" style="8" customWidth="1"/>
    <col min="18" max="18" width="8.28125" style="143" hidden="1" customWidth="1"/>
    <col min="19" max="19" width="23.140625" style="39" customWidth="1"/>
    <col min="20" max="16384" width="9.140625" style="3" customWidth="1"/>
  </cols>
  <sheetData>
    <row r="1" spans="1:19" s="15" customFormat="1" ht="19.5">
      <c r="A1" s="113"/>
      <c r="B1" s="103" t="s">
        <v>295</v>
      </c>
      <c r="C1" s="44"/>
      <c r="D1" s="98"/>
      <c r="E1" s="122"/>
      <c r="F1" s="122"/>
      <c r="G1" s="122"/>
      <c r="H1" s="98"/>
      <c r="I1" s="98"/>
      <c r="J1" s="14"/>
      <c r="K1" s="14"/>
      <c r="L1" s="14"/>
      <c r="M1" s="19"/>
      <c r="N1" s="98"/>
      <c r="O1" s="14"/>
      <c r="P1" s="14"/>
      <c r="Q1" s="14"/>
      <c r="R1" s="19"/>
      <c r="S1" s="40"/>
    </row>
    <row r="2" spans="1:19" s="1" customFormat="1" ht="19.5">
      <c r="A2" s="113"/>
      <c r="B2" s="103" t="s">
        <v>59</v>
      </c>
      <c r="C2" s="45"/>
      <c r="D2" s="98"/>
      <c r="E2" s="123"/>
      <c r="F2" s="123"/>
      <c r="G2" s="124"/>
      <c r="H2" s="98"/>
      <c r="I2" s="98"/>
      <c r="J2" s="19"/>
      <c r="K2" s="19"/>
      <c r="L2" s="6"/>
      <c r="M2" s="6"/>
      <c r="N2" s="98"/>
      <c r="O2" s="19"/>
      <c r="P2" s="19"/>
      <c r="Q2" s="6"/>
      <c r="R2" s="6"/>
      <c r="S2" s="41"/>
    </row>
    <row r="3" spans="1:19" s="2" customFormat="1" ht="12.75">
      <c r="A3" s="540"/>
      <c r="B3" s="50"/>
      <c r="C3" s="46"/>
      <c r="D3" s="43"/>
      <c r="E3" s="125"/>
      <c r="F3" s="125"/>
      <c r="G3" s="145"/>
      <c r="H3" s="43"/>
      <c r="I3" s="43"/>
      <c r="J3" s="7"/>
      <c r="K3" s="7"/>
      <c r="L3" s="23"/>
      <c r="M3" s="23"/>
      <c r="N3" s="43"/>
      <c r="O3" s="7"/>
      <c r="P3" s="7"/>
      <c r="Q3" s="23"/>
      <c r="R3" s="23"/>
      <c r="S3" s="37" t="s">
        <v>47</v>
      </c>
    </row>
    <row r="4" spans="1:19" s="209" customFormat="1" ht="12.75">
      <c r="A4" s="541"/>
      <c r="B4" s="203"/>
      <c r="C4" s="204"/>
      <c r="D4" s="199"/>
      <c r="E4" s="189">
        <v>2001</v>
      </c>
      <c r="F4" s="192"/>
      <c r="G4" s="193"/>
      <c r="H4" s="206"/>
      <c r="I4" s="199"/>
      <c r="J4" s="189">
        <v>2002</v>
      </c>
      <c r="K4" s="192"/>
      <c r="L4" s="193"/>
      <c r="M4" s="207"/>
      <c r="N4" s="199"/>
      <c r="O4" s="189">
        <v>2003</v>
      </c>
      <c r="P4" s="192"/>
      <c r="Q4" s="193"/>
      <c r="R4" s="207"/>
      <c r="S4" s="208"/>
    </row>
    <row r="5" spans="1:19" ht="39" customHeight="1">
      <c r="A5" s="91"/>
      <c r="B5" s="155" t="s">
        <v>130</v>
      </c>
      <c r="C5" s="180"/>
      <c r="D5" s="77"/>
      <c r="E5" s="519" t="s">
        <v>48</v>
      </c>
      <c r="F5" s="129"/>
      <c r="G5" s="186"/>
      <c r="H5" s="109"/>
      <c r="I5" s="77"/>
      <c r="J5" s="18" t="s">
        <v>48</v>
      </c>
      <c r="K5" s="12"/>
      <c r="L5" s="186"/>
      <c r="M5" s="116"/>
      <c r="N5" s="77"/>
      <c r="O5" s="18" t="s">
        <v>48</v>
      </c>
      <c r="P5" s="12"/>
      <c r="Q5" s="186"/>
      <c r="R5" s="116"/>
      <c r="S5" s="47" t="s">
        <v>131</v>
      </c>
    </row>
    <row r="6" spans="1:19" s="21" customFormat="1" ht="51">
      <c r="A6" s="554" t="s">
        <v>132</v>
      </c>
      <c r="B6" s="13"/>
      <c r="C6" s="48"/>
      <c r="D6" s="184" t="s">
        <v>133</v>
      </c>
      <c r="E6" s="130" t="s">
        <v>134</v>
      </c>
      <c r="F6" s="130" t="s">
        <v>51</v>
      </c>
      <c r="G6" s="131" t="s">
        <v>52</v>
      </c>
      <c r="H6" s="99"/>
      <c r="I6" s="184" t="s">
        <v>133</v>
      </c>
      <c r="J6" s="130" t="s">
        <v>134</v>
      </c>
      <c r="K6" s="20" t="s">
        <v>51</v>
      </c>
      <c r="L6" s="131" t="s">
        <v>52</v>
      </c>
      <c r="M6" s="141"/>
      <c r="N6" s="184" t="s">
        <v>133</v>
      </c>
      <c r="O6" s="130" t="s">
        <v>134</v>
      </c>
      <c r="P6" s="20" t="s">
        <v>51</v>
      </c>
      <c r="Q6" s="131" t="s">
        <v>52</v>
      </c>
      <c r="R6" s="118"/>
      <c r="S6" s="63"/>
    </row>
    <row r="7" spans="1:19" s="57" customFormat="1" ht="24.75" customHeight="1">
      <c r="A7" s="536"/>
      <c r="B7" s="108" t="s">
        <v>118</v>
      </c>
      <c r="C7" s="97"/>
      <c r="D7" s="110"/>
      <c r="E7" s="579">
        <f>SUM(E8)</f>
        <v>0</v>
      </c>
      <c r="F7" s="579">
        <f>SUM(F8)</f>
        <v>0</v>
      </c>
      <c r="G7" s="579">
        <f>SUM(G8)</f>
        <v>0</v>
      </c>
      <c r="H7" s="110"/>
      <c r="I7" s="110"/>
      <c r="J7" s="579">
        <f>SUM(J8)</f>
        <v>4750</v>
      </c>
      <c r="K7" s="579">
        <f>SUM(K8)</f>
        <v>0</v>
      </c>
      <c r="L7" s="579">
        <f>SUM(L8)</f>
        <v>4750</v>
      </c>
      <c r="M7" s="60"/>
      <c r="N7" s="110"/>
      <c r="O7" s="579">
        <f>SUM(O8)</f>
        <v>2250</v>
      </c>
      <c r="P7" s="579">
        <f>SUM(P8)</f>
        <v>0</v>
      </c>
      <c r="Q7" s="579">
        <f>SUM(Q8)</f>
        <v>2250</v>
      </c>
      <c r="R7" s="53"/>
      <c r="S7" s="80"/>
    </row>
    <row r="8" spans="1:19" s="57" customFormat="1" ht="12">
      <c r="A8" s="536">
        <v>603</v>
      </c>
      <c r="B8" s="188"/>
      <c r="C8" s="24" t="s">
        <v>247</v>
      </c>
      <c r="D8" s="110"/>
      <c r="E8" s="153"/>
      <c r="F8" s="153"/>
      <c r="G8" s="153"/>
      <c r="H8" s="110"/>
      <c r="I8" s="110">
        <v>1878</v>
      </c>
      <c r="J8" s="153">
        <v>4750</v>
      </c>
      <c r="K8" s="153"/>
      <c r="L8" s="153">
        <v>4750</v>
      </c>
      <c r="M8" s="60"/>
      <c r="N8" s="110">
        <v>1965</v>
      </c>
      <c r="O8" s="153">
        <v>2250</v>
      </c>
      <c r="P8" s="153"/>
      <c r="Q8" s="153">
        <v>2250</v>
      </c>
      <c r="R8" s="53"/>
      <c r="S8" s="80" t="s">
        <v>248</v>
      </c>
    </row>
    <row r="9" spans="1:19" s="17" customFormat="1" ht="24.75" customHeight="1">
      <c r="A9" s="86"/>
      <c r="B9" s="16"/>
      <c r="C9" s="59"/>
      <c r="D9" s="100"/>
      <c r="E9" s="138">
        <f>+E7</f>
        <v>0</v>
      </c>
      <c r="F9" s="138">
        <f>+F7</f>
        <v>0</v>
      </c>
      <c r="G9" s="138">
        <f>+G7</f>
        <v>0</v>
      </c>
      <c r="H9" s="99"/>
      <c r="I9" s="100"/>
      <c r="J9" s="138">
        <f>+J7</f>
        <v>4750</v>
      </c>
      <c r="K9" s="138">
        <f>+K7</f>
        <v>0</v>
      </c>
      <c r="L9" s="138">
        <f>+L7</f>
        <v>4750</v>
      </c>
      <c r="M9" s="142"/>
      <c r="N9" s="100"/>
      <c r="O9" s="138">
        <f>+O7</f>
        <v>2250</v>
      </c>
      <c r="P9" s="138">
        <f>+P7</f>
        <v>0</v>
      </c>
      <c r="Q9" s="138">
        <f>+Q7</f>
        <v>2250</v>
      </c>
      <c r="R9" s="144"/>
      <c r="S9" s="121"/>
    </row>
  </sheetData>
  <printOptions gridLines="1" horizontalCentered="1"/>
  <pageMargins left="0.3937007874015748" right="0.3937007874015748" top="0.5905511811023623" bottom="0.61" header="0.5118110236220472" footer="0.31"/>
  <pageSetup firstPageNumber="19" useFirstPageNumber="1" horizontalDpi="600" verticalDpi="600" orientation="landscape" paperSize="9" scale="65" r:id="rId1"/>
  <headerFooter alignWithMargins="0">
    <oddFooter>&amp;R&amp;"Times New Roman,Grassetto"&amp;14&amp;P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B23"/>
  <sheetViews>
    <sheetView zoomScale="75" zoomScaleNormal="75" workbookViewId="0" topLeftCell="B1">
      <selection activeCell="B1" sqref="B1"/>
    </sheetView>
  </sheetViews>
  <sheetFormatPr defaultColWidth="9.140625" defaultRowHeight="12.75"/>
  <cols>
    <col min="1" max="1" width="5.7109375" style="545" hidden="1" customWidth="1"/>
    <col min="2" max="2" width="4.28125" style="21" customWidth="1"/>
    <col min="3" max="3" width="39.28125" style="66" customWidth="1"/>
    <col min="4" max="4" width="6.28125" style="96" hidden="1" customWidth="1"/>
    <col min="5" max="7" width="8.28125" style="135" customWidth="1"/>
    <col min="8" max="8" width="8.28125" style="94" hidden="1" customWidth="1"/>
    <col min="9" max="9" width="6.28125" style="96" hidden="1" customWidth="1"/>
    <col min="10" max="12" width="8.28125" style="8" customWidth="1"/>
    <col min="13" max="13" width="8.28125" style="143" hidden="1" customWidth="1"/>
    <col min="14" max="14" width="6.28125" style="96" hidden="1" customWidth="1"/>
    <col min="15" max="17" width="8.28125" style="8" customWidth="1"/>
    <col min="18" max="18" width="8.28125" style="143" hidden="1" customWidth="1"/>
    <col min="19" max="19" width="30.57421875" style="39" customWidth="1"/>
    <col min="29" max="16384" width="9.140625" style="3" customWidth="1"/>
  </cols>
  <sheetData>
    <row r="1" spans="1:28" s="15" customFormat="1" ht="19.5">
      <c r="A1" s="113"/>
      <c r="B1" s="103" t="s">
        <v>295</v>
      </c>
      <c r="C1" s="44"/>
      <c r="D1" s="81"/>
      <c r="E1" s="122"/>
      <c r="F1" s="122"/>
      <c r="G1" s="122"/>
      <c r="H1" s="81"/>
      <c r="I1" s="81"/>
      <c r="J1" s="14"/>
      <c r="K1" s="14"/>
      <c r="L1" s="14"/>
      <c r="M1" s="19"/>
      <c r="N1" s="81"/>
      <c r="O1" s="14"/>
      <c r="P1" s="14"/>
      <c r="Q1" s="14"/>
      <c r="R1" s="19"/>
      <c r="S1" s="40"/>
      <c r="T1"/>
      <c r="U1"/>
      <c r="V1"/>
      <c r="W1"/>
      <c r="X1"/>
      <c r="Y1"/>
      <c r="Z1"/>
      <c r="AA1"/>
      <c r="AB1"/>
    </row>
    <row r="2" spans="1:28" s="1" customFormat="1" ht="19.5">
      <c r="A2" s="113"/>
      <c r="B2" s="103" t="s">
        <v>61</v>
      </c>
      <c r="C2" s="45"/>
      <c r="D2" s="81"/>
      <c r="E2" s="123"/>
      <c r="F2" s="123"/>
      <c r="G2" s="124"/>
      <c r="H2" s="81"/>
      <c r="I2" s="81"/>
      <c r="J2" s="19"/>
      <c r="K2" s="19"/>
      <c r="L2" s="6"/>
      <c r="M2" s="6"/>
      <c r="N2" s="81"/>
      <c r="O2" s="19"/>
      <c r="P2" s="19"/>
      <c r="Q2" s="6"/>
      <c r="R2" s="6"/>
      <c r="S2" s="41"/>
      <c r="T2"/>
      <c r="U2"/>
      <c r="V2"/>
      <c r="W2"/>
      <c r="X2"/>
      <c r="Y2"/>
      <c r="Z2"/>
      <c r="AA2"/>
      <c r="AB2"/>
    </row>
    <row r="3" spans="1:28" s="2" customFormat="1" ht="12.75">
      <c r="A3" s="540"/>
      <c r="B3" s="50"/>
      <c r="C3" s="46"/>
      <c r="D3" s="94"/>
      <c r="E3" s="125"/>
      <c r="F3" s="125"/>
      <c r="G3" s="145"/>
      <c r="H3" s="94"/>
      <c r="I3" s="94"/>
      <c r="J3" s="7"/>
      <c r="K3" s="7"/>
      <c r="L3" s="23"/>
      <c r="M3" s="23"/>
      <c r="N3" s="94"/>
      <c r="O3" s="7"/>
      <c r="P3" s="7"/>
      <c r="Q3" s="23"/>
      <c r="R3" s="23"/>
      <c r="S3" s="37" t="s">
        <v>47</v>
      </c>
      <c r="T3"/>
      <c r="U3"/>
      <c r="V3"/>
      <c r="W3"/>
      <c r="X3"/>
      <c r="Y3"/>
      <c r="Z3"/>
      <c r="AA3"/>
      <c r="AB3"/>
    </row>
    <row r="4" spans="1:28" s="217" customFormat="1" ht="12.75">
      <c r="A4" s="541"/>
      <c r="B4" s="210"/>
      <c r="C4" s="211"/>
      <c r="D4" s="199"/>
      <c r="E4" s="189">
        <v>2001</v>
      </c>
      <c r="F4" s="192"/>
      <c r="G4" s="193"/>
      <c r="H4" s="206"/>
      <c r="I4" s="199"/>
      <c r="J4" s="189">
        <v>2002</v>
      </c>
      <c r="K4" s="212"/>
      <c r="L4" s="213"/>
      <c r="M4" s="214"/>
      <c r="N4" s="199"/>
      <c r="O4" s="189">
        <v>2003</v>
      </c>
      <c r="P4" s="212"/>
      <c r="Q4" s="213"/>
      <c r="R4" s="214"/>
      <c r="S4" s="215"/>
      <c r="T4" s="216"/>
      <c r="U4" s="216"/>
      <c r="V4" s="216"/>
      <c r="W4" s="216"/>
      <c r="X4" s="216"/>
      <c r="Y4" s="216"/>
      <c r="Z4" s="216"/>
      <c r="AA4" s="216"/>
      <c r="AB4" s="216"/>
    </row>
    <row r="5" spans="1:19" ht="39" customHeight="1">
      <c r="A5" s="91"/>
      <c r="B5" s="155" t="s">
        <v>130</v>
      </c>
      <c r="C5" s="180"/>
      <c r="D5" s="83"/>
      <c r="E5" s="519" t="s">
        <v>48</v>
      </c>
      <c r="F5" s="129"/>
      <c r="G5" s="186"/>
      <c r="H5" s="109"/>
      <c r="I5" s="83"/>
      <c r="J5" s="18" t="s">
        <v>48</v>
      </c>
      <c r="K5" s="12"/>
      <c r="L5" s="186"/>
      <c r="M5" s="116"/>
      <c r="N5" s="83"/>
      <c r="O5" s="18" t="s">
        <v>48</v>
      </c>
      <c r="P5" s="12"/>
      <c r="Q5" s="186"/>
      <c r="R5" s="116"/>
      <c r="S5" s="64" t="s">
        <v>131</v>
      </c>
    </row>
    <row r="6" spans="1:28" s="21" customFormat="1" ht="63.75">
      <c r="A6" s="554" t="s">
        <v>132</v>
      </c>
      <c r="B6" s="13"/>
      <c r="C6" s="48"/>
      <c r="D6" s="183" t="s">
        <v>133</v>
      </c>
      <c r="E6" s="130" t="s">
        <v>134</v>
      </c>
      <c r="F6" s="130" t="s">
        <v>51</v>
      </c>
      <c r="G6" s="131" t="s">
        <v>52</v>
      </c>
      <c r="H6" s="84"/>
      <c r="I6" s="183" t="s">
        <v>133</v>
      </c>
      <c r="J6" s="130" t="s">
        <v>134</v>
      </c>
      <c r="K6" s="20" t="s">
        <v>51</v>
      </c>
      <c r="L6" s="131" t="s">
        <v>52</v>
      </c>
      <c r="M6" s="141"/>
      <c r="N6" s="183" t="s">
        <v>133</v>
      </c>
      <c r="O6" s="130" t="s">
        <v>134</v>
      </c>
      <c r="P6" s="20" t="s">
        <v>51</v>
      </c>
      <c r="Q6" s="131" t="s">
        <v>52</v>
      </c>
      <c r="R6" s="141"/>
      <c r="S6" s="63"/>
      <c r="T6"/>
      <c r="U6"/>
      <c r="V6"/>
      <c r="W6"/>
      <c r="X6"/>
      <c r="Y6"/>
      <c r="Z6"/>
      <c r="AA6"/>
      <c r="AB6"/>
    </row>
    <row r="7" spans="1:28" s="21" customFormat="1" ht="24" customHeight="1">
      <c r="A7" s="379"/>
      <c r="B7" s="73" t="s">
        <v>122</v>
      </c>
      <c r="C7" s="289"/>
      <c r="D7" s="83"/>
      <c r="E7" s="579">
        <f>SUM(E8)</f>
        <v>0</v>
      </c>
      <c r="F7" s="579">
        <f>SUM(F8)</f>
        <v>200</v>
      </c>
      <c r="G7" s="579">
        <f>SUM(G8)</f>
        <v>0</v>
      </c>
      <c r="H7" s="84"/>
      <c r="I7" s="83"/>
      <c r="J7" s="579">
        <f>SUM(J8)</f>
        <v>0</v>
      </c>
      <c r="K7" s="579">
        <f>SUM(K8)</f>
        <v>0</v>
      </c>
      <c r="L7" s="579">
        <f>SUM(L8)</f>
        <v>0</v>
      </c>
      <c r="M7" s="141"/>
      <c r="N7" s="83"/>
      <c r="O7" s="579">
        <f>SUM(O8)</f>
        <v>0</v>
      </c>
      <c r="P7" s="579">
        <f>SUM(P8)</f>
        <v>0</v>
      </c>
      <c r="Q7" s="579">
        <f>SUM(Q8)</f>
        <v>0</v>
      </c>
      <c r="R7" s="141"/>
      <c r="S7" s="290"/>
      <c r="T7"/>
      <c r="U7"/>
      <c r="V7"/>
      <c r="W7"/>
      <c r="X7"/>
      <c r="Y7"/>
      <c r="Z7"/>
      <c r="AA7"/>
      <c r="AB7"/>
    </row>
    <row r="8" spans="1:28" s="21" customFormat="1" ht="12.75">
      <c r="A8" s="379">
        <v>208</v>
      </c>
      <c r="B8" s="288"/>
      <c r="C8" s="289" t="s">
        <v>249</v>
      </c>
      <c r="D8" s="178">
        <v>2402</v>
      </c>
      <c r="E8" s="587"/>
      <c r="F8" s="153">
        <v>200</v>
      </c>
      <c r="G8" s="588"/>
      <c r="H8" s="84"/>
      <c r="I8" s="83"/>
      <c r="J8" s="587"/>
      <c r="K8" s="587"/>
      <c r="L8" s="588"/>
      <c r="M8" s="141"/>
      <c r="N8" s="83"/>
      <c r="O8" s="587"/>
      <c r="P8" s="587"/>
      <c r="Q8" s="588"/>
      <c r="R8" s="141"/>
      <c r="S8" s="80" t="s">
        <v>149</v>
      </c>
      <c r="T8"/>
      <c r="U8"/>
      <c r="V8"/>
      <c r="W8"/>
      <c r="X8"/>
      <c r="Y8"/>
      <c r="Z8"/>
      <c r="AA8"/>
      <c r="AB8"/>
    </row>
    <row r="9" spans="1:28" s="24" customFormat="1" ht="24" customHeight="1">
      <c r="A9" s="536"/>
      <c r="B9" s="73" t="s">
        <v>123</v>
      </c>
      <c r="C9" s="46"/>
      <c r="D9" s="85"/>
      <c r="E9" s="579">
        <f>SUM(E10:E11)</f>
        <v>0</v>
      </c>
      <c r="F9" s="579">
        <f>SUM(F10:F11)</f>
        <v>0</v>
      </c>
      <c r="G9" s="579">
        <f>SUM(G10:G11)</f>
        <v>1792</v>
      </c>
      <c r="H9" s="85"/>
      <c r="I9" s="85"/>
      <c r="J9" s="579">
        <f>SUM(J10:J11)</f>
        <v>600</v>
      </c>
      <c r="K9" s="579">
        <f>SUM(K10:K11)</f>
        <v>0</v>
      </c>
      <c r="L9" s="579">
        <f>SUM(L10:L11)</f>
        <v>0</v>
      </c>
      <c r="M9" s="60"/>
      <c r="N9" s="85"/>
      <c r="O9" s="579">
        <f>SUM(O10:O11)</f>
        <v>0</v>
      </c>
      <c r="P9" s="579">
        <f>SUM(P10:P11)</f>
        <v>0</v>
      </c>
      <c r="Q9" s="579">
        <f>SUM(Q10:Q11)</f>
        <v>0</v>
      </c>
      <c r="R9" s="60"/>
      <c r="S9" s="80"/>
      <c r="T9" s="173"/>
      <c r="U9" s="173"/>
      <c r="V9" s="173"/>
      <c r="W9" s="173"/>
      <c r="X9" s="173"/>
      <c r="Y9" s="173"/>
      <c r="Z9" s="173"/>
      <c r="AA9" s="173"/>
      <c r="AB9" s="173"/>
    </row>
    <row r="10" spans="1:28" s="24" customFormat="1" ht="24">
      <c r="A10" s="379">
        <v>127</v>
      </c>
      <c r="B10" s="73"/>
      <c r="C10" s="365" t="s">
        <v>250</v>
      </c>
      <c r="D10" s="115"/>
      <c r="E10" s="153"/>
      <c r="F10" s="527"/>
      <c r="G10" s="153"/>
      <c r="H10" s="115"/>
      <c r="I10" s="85">
        <v>1967</v>
      </c>
      <c r="J10" s="153">
        <v>600</v>
      </c>
      <c r="K10" s="153"/>
      <c r="L10" s="153"/>
      <c r="M10" s="53"/>
      <c r="N10" s="85"/>
      <c r="O10" s="153"/>
      <c r="P10" s="527"/>
      <c r="Q10" s="153"/>
      <c r="R10" s="60"/>
      <c r="S10" s="80" t="s">
        <v>149</v>
      </c>
      <c r="T10" s="173"/>
      <c r="U10" s="173"/>
      <c r="V10" s="173"/>
      <c r="W10" s="173"/>
      <c r="X10" s="173"/>
      <c r="Y10" s="173"/>
      <c r="Z10" s="173"/>
      <c r="AA10" s="173"/>
      <c r="AB10" s="173"/>
    </row>
    <row r="11" spans="1:28" s="24" customFormat="1" ht="24">
      <c r="A11" s="379">
        <v>639</v>
      </c>
      <c r="B11" s="73"/>
      <c r="C11" s="365" t="s">
        <v>408</v>
      </c>
      <c r="D11" s="115">
        <v>2403</v>
      </c>
      <c r="E11" s="153"/>
      <c r="F11" s="527"/>
      <c r="G11" s="153">
        <v>1792</v>
      </c>
      <c r="H11" s="115"/>
      <c r="I11" s="85"/>
      <c r="J11" s="153"/>
      <c r="K11" s="527"/>
      <c r="L11" s="153"/>
      <c r="M11" s="53"/>
      <c r="N11" s="85"/>
      <c r="O11" s="153"/>
      <c r="P11" s="527"/>
      <c r="Q11" s="153"/>
      <c r="R11" s="60"/>
      <c r="S11" s="62" t="s">
        <v>409</v>
      </c>
      <c r="T11" s="173"/>
      <c r="U11" s="173"/>
      <c r="V11" s="173"/>
      <c r="W11" s="173"/>
      <c r="X11" s="173"/>
      <c r="Y11" s="173"/>
      <c r="Z11" s="173"/>
      <c r="AA11" s="173"/>
      <c r="AB11" s="173"/>
    </row>
    <row r="12" spans="1:28" s="49" customFormat="1" ht="24.75" customHeight="1">
      <c r="A12" s="536"/>
      <c r="B12" s="73" t="s">
        <v>124</v>
      </c>
      <c r="C12" s="278"/>
      <c r="D12" s="85"/>
      <c r="E12" s="579">
        <f>SUM(E13:E13)</f>
        <v>1500</v>
      </c>
      <c r="F12" s="579">
        <f>SUM(F13:F13)</f>
        <v>0</v>
      </c>
      <c r="G12" s="579">
        <f>SUM(G13:G13)</f>
        <v>0</v>
      </c>
      <c r="H12" s="85"/>
      <c r="I12" s="85"/>
      <c r="J12" s="579">
        <f>SUM(J13:J13)</f>
        <v>0</v>
      </c>
      <c r="K12" s="579">
        <f>SUM(K13:K13)</f>
        <v>0</v>
      </c>
      <c r="L12" s="579">
        <f>SUM(L13:L13)</f>
        <v>0</v>
      </c>
      <c r="M12" s="149"/>
      <c r="N12" s="85"/>
      <c r="O12" s="579">
        <f>SUM(O13:O13)</f>
        <v>0</v>
      </c>
      <c r="P12" s="579">
        <f>SUM(P13:P13)</f>
        <v>0</v>
      </c>
      <c r="Q12" s="579">
        <f>SUM(Q13:Q13)</f>
        <v>0</v>
      </c>
      <c r="R12" s="149"/>
      <c r="S12" s="80"/>
      <c r="T12" s="263"/>
      <c r="U12" s="263"/>
      <c r="V12" s="263"/>
      <c r="W12" s="263"/>
      <c r="X12" s="263"/>
      <c r="Y12" s="263"/>
      <c r="Z12" s="263"/>
      <c r="AA12" s="263"/>
      <c r="AB12" s="263"/>
    </row>
    <row r="13" spans="1:28" s="57" customFormat="1" ht="24">
      <c r="A13" s="379">
        <v>129</v>
      </c>
      <c r="B13" s="73"/>
      <c r="C13" s="511" t="s">
        <v>33</v>
      </c>
      <c r="D13" s="85">
        <v>220</v>
      </c>
      <c r="E13" s="153">
        <v>1500</v>
      </c>
      <c r="F13" s="153"/>
      <c r="G13" s="579"/>
      <c r="H13" s="85"/>
      <c r="I13" s="85"/>
      <c r="J13" s="153"/>
      <c r="K13" s="153"/>
      <c r="L13" s="579"/>
      <c r="M13" s="149"/>
      <c r="N13" s="85"/>
      <c r="O13" s="153"/>
      <c r="P13" s="153"/>
      <c r="Q13" s="579"/>
      <c r="R13" s="149"/>
      <c r="S13" s="80" t="s">
        <v>251</v>
      </c>
      <c r="T13" s="173"/>
      <c r="U13" s="173"/>
      <c r="V13" s="173"/>
      <c r="W13" s="173"/>
      <c r="X13" s="173"/>
      <c r="Y13" s="173"/>
      <c r="Z13" s="173"/>
      <c r="AA13" s="173"/>
      <c r="AB13" s="173"/>
    </row>
    <row r="14" spans="1:28" s="24" customFormat="1" ht="28.5" customHeight="1">
      <c r="A14" s="536"/>
      <c r="B14" s="605" t="s">
        <v>96</v>
      </c>
      <c r="C14" s="607"/>
      <c r="D14" s="557"/>
      <c r="E14" s="579">
        <f>SUM(E15:E16)</f>
        <v>0</v>
      </c>
      <c r="F14" s="579">
        <f>SUM(F15:F16)</f>
        <v>0</v>
      </c>
      <c r="G14" s="579">
        <f>SUM(G15:G16)</f>
        <v>0</v>
      </c>
      <c r="H14" s="115"/>
      <c r="I14" s="562"/>
      <c r="J14" s="579">
        <f>SUM(J15:J16)</f>
        <v>0</v>
      </c>
      <c r="K14" s="579">
        <f>SUM(K15:K16)</f>
        <v>0</v>
      </c>
      <c r="L14" s="579">
        <f>SUM(L15:L16)</f>
        <v>0</v>
      </c>
      <c r="M14" s="53"/>
      <c r="N14" s="562"/>
      <c r="O14" s="579">
        <f>SUM(O15:O16)</f>
        <v>0</v>
      </c>
      <c r="P14" s="579">
        <f>SUM(P15:P16)</f>
        <v>200</v>
      </c>
      <c r="Q14" s="579">
        <f>SUM(Q15:Q16)</f>
        <v>0</v>
      </c>
      <c r="R14" s="60"/>
      <c r="S14" s="80"/>
      <c r="T14" s="173"/>
      <c r="U14" s="173"/>
      <c r="V14" s="173"/>
      <c r="W14" s="173"/>
      <c r="X14" s="173"/>
      <c r="Y14" s="173"/>
      <c r="Z14" s="173"/>
      <c r="AA14" s="173"/>
      <c r="AB14" s="173"/>
    </row>
    <row r="15" spans="1:28" s="24" customFormat="1" ht="24">
      <c r="A15" s="379">
        <v>640</v>
      </c>
      <c r="B15" s="73"/>
      <c r="C15" s="378" t="s">
        <v>253</v>
      </c>
      <c r="D15" s="557"/>
      <c r="E15" s="153"/>
      <c r="F15" s="527"/>
      <c r="G15" s="153"/>
      <c r="H15" s="115"/>
      <c r="I15" s="562"/>
      <c r="J15" s="153"/>
      <c r="K15" s="527"/>
      <c r="L15" s="153"/>
      <c r="M15" s="53"/>
      <c r="N15" s="178">
        <v>2404</v>
      </c>
      <c r="O15" s="153"/>
      <c r="P15" s="153">
        <v>100</v>
      </c>
      <c r="Q15" s="153"/>
      <c r="R15" s="60"/>
      <c r="S15" s="80" t="s">
        <v>187</v>
      </c>
      <c r="T15" s="173"/>
      <c r="U15" s="173"/>
      <c r="V15" s="173"/>
      <c r="W15" s="173"/>
      <c r="X15" s="173"/>
      <c r="Y15" s="173"/>
      <c r="Z15" s="173"/>
      <c r="AA15" s="173"/>
      <c r="AB15" s="173"/>
    </row>
    <row r="16" spans="1:28" s="24" customFormat="1" ht="24">
      <c r="A16" s="379">
        <v>590</v>
      </c>
      <c r="B16" s="279"/>
      <c r="C16" s="366" t="s">
        <v>254</v>
      </c>
      <c r="D16" s="280"/>
      <c r="E16" s="153"/>
      <c r="F16" s="153"/>
      <c r="G16" s="153"/>
      <c r="H16" s="115"/>
      <c r="I16" s="562"/>
      <c r="J16" s="153"/>
      <c r="K16" s="527"/>
      <c r="L16" s="153"/>
      <c r="M16" s="53"/>
      <c r="N16" s="280">
        <v>1880</v>
      </c>
      <c r="O16" s="153"/>
      <c r="P16" s="153">
        <v>100</v>
      </c>
      <c r="Q16" s="153"/>
      <c r="R16" s="60"/>
      <c r="S16" s="80" t="s">
        <v>187</v>
      </c>
      <c r="T16" s="173"/>
      <c r="U16" s="173"/>
      <c r="V16" s="173"/>
      <c r="W16" s="173"/>
      <c r="X16" s="173"/>
      <c r="Y16" s="173"/>
      <c r="Z16" s="173"/>
      <c r="AA16" s="173"/>
      <c r="AB16" s="173"/>
    </row>
    <row r="17" spans="1:28" s="65" customFormat="1" ht="24" customHeight="1">
      <c r="A17" s="549"/>
      <c r="B17" s="367"/>
      <c r="C17" s="368"/>
      <c r="D17" s="86"/>
      <c r="E17" s="138">
        <f>+E12+E9+E14+E7</f>
        <v>1500</v>
      </c>
      <c r="F17" s="138">
        <f>+F12+F9+F14+F7</f>
        <v>200</v>
      </c>
      <c r="G17" s="138">
        <f>+G12+G9+G14+G7</f>
        <v>1792</v>
      </c>
      <c r="H17" s="84"/>
      <c r="I17" s="86"/>
      <c r="J17" s="138">
        <f>+J12+J9+J14+J7</f>
        <v>600</v>
      </c>
      <c r="K17" s="138">
        <f>+K12+K9+K14+K7</f>
        <v>0</v>
      </c>
      <c r="L17" s="138">
        <f>+L12+L9+L14+L7</f>
        <v>0</v>
      </c>
      <c r="M17" s="142"/>
      <c r="N17" s="86"/>
      <c r="O17" s="138">
        <f>+O12+O9+O14+O7</f>
        <v>0</v>
      </c>
      <c r="P17" s="138">
        <f>+P12+P9+P14+P7</f>
        <v>200</v>
      </c>
      <c r="Q17" s="138">
        <f>+Q12+Q9+Q14+Q7</f>
        <v>0</v>
      </c>
      <c r="R17" s="142"/>
      <c r="S17" s="121"/>
      <c r="T17" s="282"/>
      <c r="U17" s="282"/>
      <c r="V17" s="282"/>
      <c r="W17" s="282"/>
      <c r="X17" s="282"/>
      <c r="Y17" s="282"/>
      <c r="Z17" s="282"/>
      <c r="AA17" s="282"/>
      <c r="AB17" s="282"/>
    </row>
    <row r="18" spans="1:28" s="57" customFormat="1" ht="12.75" customHeight="1">
      <c r="A18" s="231"/>
      <c r="C18" s="66"/>
      <c r="D18" s="102"/>
      <c r="E18" s="165"/>
      <c r="F18" s="165"/>
      <c r="G18" s="165"/>
      <c r="H18" s="115"/>
      <c r="I18" s="102"/>
      <c r="J18" s="54"/>
      <c r="K18" s="54"/>
      <c r="L18" s="54"/>
      <c r="M18" s="53"/>
      <c r="N18" s="102"/>
      <c r="O18" s="54"/>
      <c r="P18" s="54"/>
      <c r="Q18" s="54"/>
      <c r="R18" s="53"/>
      <c r="S18" s="55"/>
      <c r="T18" s="173"/>
      <c r="U18" s="173"/>
      <c r="V18" s="173"/>
      <c r="W18" s="173"/>
      <c r="X18" s="173"/>
      <c r="Y18" s="173"/>
      <c r="Z18" s="173"/>
      <c r="AA18" s="173"/>
      <c r="AB18" s="173"/>
    </row>
    <row r="19" spans="1:28" s="57" customFormat="1" ht="12.75" customHeight="1">
      <c r="A19" s="231"/>
      <c r="C19" s="431"/>
      <c r="D19" s="102"/>
      <c r="E19" s="165"/>
      <c r="F19" s="165"/>
      <c r="G19" s="165"/>
      <c r="H19" s="115"/>
      <c r="I19" s="102"/>
      <c r="J19" s="54"/>
      <c r="K19" s="54"/>
      <c r="L19" s="54"/>
      <c r="M19" s="53"/>
      <c r="N19" s="102"/>
      <c r="O19" s="54"/>
      <c r="P19" s="54"/>
      <c r="Q19" s="54"/>
      <c r="R19" s="53"/>
      <c r="S19" s="55"/>
      <c r="T19" s="173"/>
      <c r="U19" s="173"/>
      <c r="V19" s="173"/>
      <c r="W19" s="173"/>
      <c r="X19" s="173"/>
      <c r="Y19" s="173"/>
      <c r="Z19" s="173"/>
      <c r="AA19" s="173"/>
      <c r="AB19" s="173"/>
    </row>
    <row r="20" spans="1:28" s="262" customFormat="1" ht="12.75">
      <c r="A20" s="102"/>
      <c r="C20" s="434" t="s">
        <v>151</v>
      </c>
      <c r="D20" s="102"/>
      <c r="E20" s="237"/>
      <c r="F20" s="237"/>
      <c r="G20" s="237"/>
      <c r="H20" s="432"/>
      <c r="I20" s="102"/>
      <c r="J20" s="435"/>
      <c r="K20" s="435"/>
      <c r="L20" s="435"/>
      <c r="M20" s="436"/>
      <c r="N20" s="102"/>
      <c r="O20" s="435"/>
      <c r="P20" s="435"/>
      <c r="Q20" s="435"/>
      <c r="R20" s="436"/>
      <c r="S20" s="435"/>
      <c r="T20" s="263"/>
      <c r="U20" s="263"/>
      <c r="V20" s="263"/>
      <c r="W20" s="263"/>
      <c r="X20" s="263"/>
      <c r="Y20" s="263"/>
      <c r="Z20" s="263"/>
      <c r="AA20" s="263"/>
      <c r="AB20" s="263"/>
    </row>
    <row r="21" spans="1:28" s="262" customFormat="1" ht="12.75">
      <c r="A21" s="102"/>
      <c r="C21" s="437"/>
      <c r="D21" s="102"/>
      <c r="E21" s="237"/>
      <c r="F21" s="237"/>
      <c r="G21" s="237"/>
      <c r="H21" s="432"/>
      <c r="I21" s="102"/>
      <c r="J21" s="435"/>
      <c r="K21" s="435"/>
      <c r="L21" s="435"/>
      <c r="M21" s="436"/>
      <c r="N21" s="102"/>
      <c r="O21" s="435"/>
      <c r="P21" s="435"/>
      <c r="Q21" s="435"/>
      <c r="R21" s="436"/>
      <c r="S21" s="435"/>
      <c r="T21" s="263"/>
      <c r="U21" s="263"/>
      <c r="V21" s="263"/>
      <c r="W21" s="263"/>
      <c r="X21" s="263"/>
      <c r="Y21" s="263"/>
      <c r="Z21" s="263"/>
      <c r="AA21" s="263"/>
      <c r="AB21" s="263"/>
    </row>
    <row r="22" spans="1:28" s="441" customFormat="1" ht="12.75">
      <c r="A22" s="484"/>
      <c r="B22" s="17"/>
      <c r="C22" s="437"/>
      <c r="D22" s="96"/>
      <c r="E22" s="438"/>
      <c r="F22" s="438"/>
      <c r="G22" s="438"/>
      <c r="H22" s="433"/>
      <c r="I22" s="96"/>
      <c r="J22" s="439"/>
      <c r="K22" s="439"/>
      <c r="L22" s="439"/>
      <c r="M22" s="440"/>
      <c r="N22" s="96"/>
      <c r="O22" s="439"/>
      <c r="P22" s="439"/>
      <c r="Q22" s="439"/>
      <c r="R22" s="440"/>
      <c r="S22" s="439"/>
      <c r="T22" s="401"/>
      <c r="U22" s="401"/>
      <c r="V22" s="401"/>
      <c r="W22" s="401"/>
      <c r="X22" s="401"/>
      <c r="Y22" s="401"/>
      <c r="Z22" s="401"/>
      <c r="AA22" s="401"/>
      <c r="AB22" s="401"/>
    </row>
    <row r="23" spans="1:28" s="441" customFormat="1" ht="12.75">
      <c r="A23" s="484"/>
      <c r="B23" s="17"/>
      <c r="C23" s="437"/>
      <c r="D23" s="96"/>
      <c r="E23" s="438"/>
      <c r="F23" s="438"/>
      <c r="G23" s="438"/>
      <c r="H23" s="433"/>
      <c r="I23" s="96"/>
      <c r="J23" s="439"/>
      <c r="K23" s="439"/>
      <c r="L23" s="439"/>
      <c r="M23" s="440"/>
      <c r="N23" s="96"/>
      <c r="O23" s="439"/>
      <c r="P23" s="439"/>
      <c r="Q23" s="439"/>
      <c r="R23" s="440"/>
      <c r="S23" s="439"/>
      <c r="T23" s="401"/>
      <c r="U23" s="401"/>
      <c r="V23" s="401"/>
      <c r="W23" s="401"/>
      <c r="X23" s="401"/>
      <c r="Y23" s="401"/>
      <c r="Z23" s="401"/>
      <c r="AA23" s="401"/>
      <c r="AB23" s="401"/>
    </row>
  </sheetData>
  <mergeCells count="1">
    <mergeCell ref="B14:C14"/>
  </mergeCells>
  <printOptions gridLines="1" horizontalCentered="1"/>
  <pageMargins left="0.3937007874015748" right="0.3937007874015748" top="0.5905511811023623" bottom="0.61" header="0.5118110236220472" footer="0.31"/>
  <pageSetup firstPageNumber="20" useFirstPageNumber="1" horizontalDpi="600" verticalDpi="600" orientation="landscape" paperSize="9" scale="65" r:id="rId1"/>
  <headerFooter alignWithMargins="0">
    <oddFooter>&amp;R&amp;"Times New Roman,Grassetto"&amp;14&amp;P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S39"/>
  <sheetViews>
    <sheetView zoomScale="75" zoomScaleNormal="75" workbookViewId="0" topLeftCell="B1">
      <selection activeCell="B1" sqref="B1"/>
    </sheetView>
  </sheetViews>
  <sheetFormatPr defaultColWidth="9.140625" defaultRowHeight="12.75"/>
  <cols>
    <col min="1" max="1" width="5.7109375" style="545" hidden="1" customWidth="1"/>
    <col min="2" max="2" width="4.28125" style="21" customWidth="1"/>
    <col min="3" max="3" width="40.28125" style="66" customWidth="1"/>
    <col min="4" max="4" width="6.28125" style="96" hidden="1" customWidth="1"/>
    <col min="5" max="7" width="8.28125" style="135" customWidth="1"/>
    <col min="8" max="8" width="8.28125" style="94" hidden="1" customWidth="1"/>
    <col min="9" max="9" width="6.28125" style="96" hidden="1" customWidth="1"/>
    <col min="10" max="12" width="8.28125" style="8" customWidth="1"/>
    <col min="13" max="13" width="8.28125" style="143" hidden="1" customWidth="1"/>
    <col min="14" max="14" width="6.28125" style="96" hidden="1" customWidth="1"/>
    <col min="15" max="17" width="8.28125" style="8" customWidth="1"/>
    <col min="18" max="18" width="8.28125" style="143" hidden="1" customWidth="1"/>
    <col min="19" max="19" width="30.57421875" style="39" customWidth="1"/>
    <col min="20" max="16384" width="9.140625" style="3" customWidth="1"/>
  </cols>
  <sheetData>
    <row r="1" spans="1:19" s="15" customFormat="1" ht="19.5">
      <c r="A1" s="113"/>
      <c r="B1" s="103" t="s">
        <v>295</v>
      </c>
      <c r="C1" s="44"/>
      <c r="D1" s="81"/>
      <c r="E1" s="122"/>
      <c r="F1" s="122"/>
      <c r="G1" s="122"/>
      <c r="H1" s="81"/>
      <c r="I1" s="81"/>
      <c r="J1" s="14"/>
      <c r="K1" s="14"/>
      <c r="L1" s="14"/>
      <c r="M1" s="19"/>
      <c r="N1" s="81"/>
      <c r="O1" s="14"/>
      <c r="P1" s="14"/>
      <c r="Q1" s="14"/>
      <c r="R1" s="19"/>
      <c r="S1" s="40"/>
    </row>
    <row r="2" spans="1:19" s="1" customFormat="1" ht="19.5">
      <c r="A2" s="113"/>
      <c r="B2" s="103" t="s">
        <v>62</v>
      </c>
      <c r="C2" s="45"/>
      <c r="D2" s="81"/>
      <c r="E2" s="123"/>
      <c r="F2" s="123"/>
      <c r="G2" s="124"/>
      <c r="H2" s="81"/>
      <c r="I2" s="81"/>
      <c r="J2" s="19"/>
      <c r="K2" s="19"/>
      <c r="L2" s="6"/>
      <c r="M2" s="6"/>
      <c r="N2" s="81"/>
      <c r="O2" s="19"/>
      <c r="P2" s="19"/>
      <c r="Q2" s="6"/>
      <c r="R2" s="6"/>
      <c r="S2" s="41"/>
    </row>
    <row r="3" spans="1:19" s="2" customFormat="1" ht="12.75">
      <c r="A3" s="540"/>
      <c r="B3" s="50"/>
      <c r="C3" s="46"/>
      <c r="D3" s="94"/>
      <c r="E3" s="125"/>
      <c r="F3" s="125"/>
      <c r="G3" s="145"/>
      <c r="H3" s="94"/>
      <c r="I3" s="94"/>
      <c r="J3" s="7"/>
      <c r="K3" s="7"/>
      <c r="L3" s="23"/>
      <c r="M3" s="23"/>
      <c r="N3" s="94"/>
      <c r="O3" s="7"/>
      <c r="P3" s="7"/>
      <c r="Q3" s="23"/>
      <c r="R3" s="23"/>
      <c r="S3" s="37" t="s">
        <v>47</v>
      </c>
    </row>
    <row r="4" spans="1:19" s="209" customFormat="1" ht="12.75">
      <c r="A4" s="541"/>
      <c r="B4" s="203"/>
      <c r="C4" s="204"/>
      <c r="D4" s="199"/>
      <c r="E4" s="189">
        <v>2001</v>
      </c>
      <c r="F4" s="192"/>
      <c r="G4" s="193"/>
      <c r="H4" s="206"/>
      <c r="I4" s="199"/>
      <c r="J4" s="189">
        <v>2002</v>
      </c>
      <c r="K4" s="192"/>
      <c r="L4" s="193"/>
      <c r="M4" s="207"/>
      <c r="N4" s="199"/>
      <c r="O4" s="189">
        <v>2003</v>
      </c>
      <c r="P4" s="192"/>
      <c r="Q4" s="193"/>
      <c r="R4" s="207"/>
      <c r="S4" s="218"/>
    </row>
    <row r="5" spans="1:19" ht="39" customHeight="1">
      <c r="A5" s="91"/>
      <c r="B5" s="155" t="s">
        <v>130</v>
      </c>
      <c r="C5" s="180"/>
      <c r="D5" s="83"/>
      <c r="E5" s="519" t="s">
        <v>48</v>
      </c>
      <c r="F5" s="129"/>
      <c r="G5" s="186"/>
      <c r="H5" s="109"/>
      <c r="I5" s="83"/>
      <c r="J5" s="18" t="s">
        <v>48</v>
      </c>
      <c r="K5" s="12"/>
      <c r="L5" s="186"/>
      <c r="M5" s="116"/>
      <c r="N5" s="83"/>
      <c r="O5" s="18" t="s">
        <v>48</v>
      </c>
      <c r="P5" s="12"/>
      <c r="Q5" s="186"/>
      <c r="R5" s="116"/>
      <c r="S5" s="64" t="s">
        <v>131</v>
      </c>
    </row>
    <row r="6" spans="1:19" s="21" customFormat="1" ht="63.75">
      <c r="A6" s="554" t="s">
        <v>132</v>
      </c>
      <c r="B6" s="13"/>
      <c r="C6" s="48"/>
      <c r="D6" s="183" t="s">
        <v>133</v>
      </c>
      <c r="E6" s="130" t="s">
        <v>134</v>
      </c>
      <c r="F6" s="130" t="s">
        <v>51</v>
      </c>
      <c r="G6" s="131" t="s">
        <v>52</v>
      </c>
      <c r="H6" s="84"/>
      <c r="I6" s="183" t="s">
        <v>133</v>
      </c>
      <c r="J6" s="130" t="s">
        <v>134</v>
      </c>
      <c r="K6" s="20" t="s">
        <v>51</v>
      </c>
      <c r="L6" s="131" t="s">
        <v>52</v>
      </c>
      <c r="M6" s="141"/>
      <c r="N6" s="183" t="s">
        <v>133</v>
      </c>
      <c r="O6" s="130" t="s">
        <v>134</v>
      </c>
      <c r="P6" s="20" t="s">
        <v>51</v>
      </c>
      <c r="Q6" s="131" t="s">
        <v>52</v>
      </c>
      <c r="R6" s="118"/>
      <c r="S6" s="63"/>
    </row>
    <row r="7" spans="1:19" s="49" customFormat="1" ht="24.75" customHeight="1">
      <c r="A7" s="536"/>
      <c r="B7" s="73" t="s">
        <v>122</v>
      </c>
      <c r="C7" s="278"/>
      <c r="D7" s="85"/>
      <c r="E7" s="579">
        <f>SUM(E8:E10)</f>
        <v>860</v>
      </c>
      <c r="F7" s="579">
        <f>SUM(F8:F10)</f>
        <v>0</v>
      </c>
      <c r="G7" s="579">
        <f>SUM(G8:G10)</f>
        <v>0</v>
      </c>
      <c r="H7" s="85"/>
      <c r="I7" s="85"/>
      <c r="J7" s="579">
        <f>SUM(J8:J10)</f>
        <v>0</v>
      </c>
      <c r="K7" s="579">
        <f>SUM(K8:K10)</f>
        <v>0</v>
      </c>
      <c r="L7" s="579">
        <f>SUM(L8:L10)</f>
        <v>0</v>
      </c>
      <c r="M7" s="149"/>
      <c r="N7" s="85"/>
      <c r="O7" s="579">
        <f>SUM(O8:O10)</f>
        <v>2000</v>
      </c>
      <c r="P7" s="579">
        <f>SUM(P8:P10)</f>
        <v>0</v>
      </c>
      <c r="Q7" s="579">
        <f>SUM(Q8:Q10)</f>
        <v>0</v>
      </c>
      <c r="R7" s="119"/>
      <c r="S7" s="80"/>
    </row>
    <row r="8" spans="1:19" s="57" customFormat="1" ht="12">
      <c r="A8" s="547">
        <v>133</v>
      </c>
      <c r="B8" s="360"/>
      <c r="C8" s="361" t="s">
        <v>255</v>
      </c>
      <c r="D8" s="362">
        <v>224</v>
      </c>
      <c r="E8" s="153">
        <v>400</v>
      </c>
      <c r="F8" s="153"/>
      <c r="G8" s="153"/>
      <c r="H8" s="85"/>
      <c r="I8" s="85"/>
      <c r="J8" s="153"/>
      <c r="K8" s="153"/>
      <c r="L8" s="153"/>
      <c r="M8" s="60"/>
      <c r="N8" s="85"/>
      <c r="O8" s="153"/>
      <c r="P8" s="153"/>
      <c r="Q8" s="153"/>
      <c r="R8" s="53"/>
      <c r="S8" s="80" t="s">
        <v>149</v>
      </c>
    </row>
    <row r="9" spans="1:19" s="57" customFormat="1" ht="24">
      <c r="A9" s="536">
        <v>134</v>
      </c>
      <c r="B9" s="73"/>
      <c r="C9" s="25" t="s">
        <v>323</v>
      </c>
      <c r="D9" s="85">
        <v>1033</v>
      </c>
      <c r="E9" s="153">
        <v>460</v>
      </c>
      <c r="F9" s="153"/>
      <c r="G9" s="153"/>
      <c r="H9" s="85"/>
      <c r="I9" s="85"/>
      <c r="J9" s="153"/>
      <c r="K9" s="153"/>
      <c r="L9" s="153"/>
      <c r="M9" s="60"/>
      <c r="N9" s="85"/>
      <c r="O9" s="153"/>
      <c r="P9" s="153"/>
      <c r="Q9" s="153"/>
      <c r="R9" s="53"/>
      <c r="S9" s="80" t="s">
        <v>161</v>
      </c>
    </row>
    <row r="10" spans="1:19" s="57" customFormat="1" ht="24">
      <c r="A10" s="536">
        <v>369</v>
      </c>
      <c r="B10" s="73"/>
      <c r="C10" s="25" t="s">
        <v>256</v>
      </c>
      <c r="D10" s="85"/>
      <c r="E10" s="584"/>
      <c r="F10" s="153"/>
      <c r="G10" s="153"/>
      <c r="H10" s="85"/>
      <c r="I10" s="85"/>
      <c r="J10" s="153"/>
      <c r="K10" s="153"/>
      <c r="L10" s="153"/>
      <c r="M10" s="60"/>
      <c r="N10" s="85">
        <v>705</v>
      </c>
      <c r="O10" s="153">
        <v>2000</v>
      </c>
      <c r="P10" s="153"/>
      <c r="Q10" s="153"/>
      <c r="R10" s="53"/>
      <c r="S10" s="80" t="s">
        <v>161</v>
      </c>
    </row>
    <row r="11" spans="1:19" s="49" customFormat="1" ht="24.75" customHeight="1">
      <c r="A11" s="536"/>
      <c r="B11" s="73" t="s">
        <v>123</v>
      </c>
      <c r="C11" s="278"/>
      <c r="D11" s="85"/>
      <c r="E11" s="579">
        <f>SUM(E12:E13)</f>
        <v>0</v>
      </c>
      <c r="F11" s="579">
        <f>SUM(F12:F13)</f>
        <v>0</v>
      </c>
      <c r="G11" s="579">
        <f>SUM(G12:G13)</f>
        <v>0</v>
      </c>
      <c r="H11" s="85"/>
      <c r="I11" s="85"/>
      <c r="J11" s="579">
        <f>SUM(J12:J13)</f>
        <v>3570</v>
      </c>
      <c r="K11" s="579">
        <f>SUM(K12:K13)</f>
        <v>0</v>
      </c>
      <c r="L11" s="579">
        <f>SUM(L12:L13)</f>
        <v>0</v>
      </c>
      <c r="M11" s="149"/>
      <c r="N11" s="85"/>
      <c r="O11" s="579">
        <f>SUM(O12:O13)</f>
        <v>0</v>
      </c>
      <c r="P11" s="579">
        <f>SUM(P12:P13)</f>
        <v>0</v>
      </c>
      <c r="Q11" s="579">
        <f>SUM(Q12:Q13)</f>
        <v>0</v>
      </c>
      <c r="R11" s="119"/>
      <c r="S11" s="80"/>
    </row>
    <row r="12" spans="1:19" s="57" customFormat="1" ht="12" customHeight="1">
      <c r="A12" s="536">
        <v>135</v>
      </c>
      <c r="B12" s="73"/>
      <c r="C12" s="510" t="s">
        <v>31</v>
      </c>
      <c r="D12" s="85"/>
      <c r="E12" s="153"/>
      <c r="F12" s="153"/>
      <c r="G12" s="153"/>
      <c r="H12" s="85"/>
      <c r="I12" s="85">
        <v>226</v>
      </c>
      <c r="J12" s="153">
        <v>2770</v>
      </c>
      <c r="K12" s="153"/>
      <c r="L12" s="153"/>
      <c r="M12" s="60"/>
      <c r="N12" s="85"/>
      <c r="O12" s="153"/>
      <c r="P12" s="153"/>
      <c r="Q12" s="153"/>
      <c r="R12" s="53"/>
      <c r="S12" s="80" t="s">
        <v>257</v>
      </c>
    </row>
    <row r="13" spans="1:19" s="57" customFormat="1" ht="12">
      <c r="A13" s="536">
        <v>370</v>
      </c>
      <c r="B13" s="73"/>
      <c r="C13" s="46" t="s">
        <v>258</v>
      </c>
      <c r="D13" s="85"/>
      <c r="E13" s="153"/>
      <c r="F13" s="153"/>
      <c r="G13" s="153"/>
      <c r="H13" s="85"/>
      <c r="I13" s="85">
        <v>706</v>
      </c>
      <c r="J13" s="153">
        <v>800</v>
      </c>
      <c r="K13" s="153"/>
      <c r="L13" s="153"/>
      <c r="M13" s="60"/>
      <c r="N13" s="85"/>
      <c r="O13" s="153"/>
      <c r="P13" s="153"/>
      <c r="Q13" s="153"/>
      <c r="R13" s="53"/>
      <c r="S13" s="80" t="s">
        <v>257</v>
      </c>
    </row>
    <row r="14" spans="1:19" s="22" customFormat="1" ht="24.75" customHeight="1">
      <c r="A14" s="536"/>
      <c r="B14" s="73" t="s">
        <v>125</v>
      </c>
      <c r="C14" s="67"/>
      <c r="D14" s="85"/>
      <c r="E14" s="579">
        <f>SUM(E15:E16)</f>
        <v>0</v>
      </c>
      <c r="F14" s="579">
        <f>SUM(F15:F16)</f>
        <v>0</v>
      </c>
      <c r="G14" s="579">
        <f>SUM(G15:G16)</f>
        <v>0</v>
      </c>
      <c r="H14" s="85"/>
      <c r="I14" s="85"/>
      <c r="J14" s="579">
        <f>SUM(J15:J16)</f>
        <v>1000</v>
      </c>
      <c r="K14" s="579">
        <f>SUM(K15:K16)</f>
        <v>0</v>
      </c>
      <c r="L14" s="579">
        <f>SUM(L15:L16)</f>
        <v>0</v>
      </c>
      <c r="M14" s="149"/>
      <c r="N14" s="85"/>
      <c r="O14" s="579">
        <f>SUM(O15:O16)</f>
        <v>2560</v>
      </c>
      <c r="P14" s="579">
        <f>SUM(P15:P16)</f>
        <v>0</v>
      </c>
      <c r="Q14" s="579">
        <f>SUM(Q15:Q16)</f>
        <v>0</v>
      </c>
      <c r="R14" s="119"/>
      <c r="S14" s="80"/>
    </row>
    <row r="15" spans="1:19" s="22" customFormat="1" ht="12">
      <c r="A15" s="536">
        <v>137</v>
      </c>
      <c r="B15" s="73"/>
      <c r="C15" s="46" t="s">
        <v>259</v>
      </c>
      <c r="D15" s="85"/>
      <c r="E15" s="579"/>
      <c r="F15" s="579"/>
      <c r="G15" s="579"/>
      <c r="H15" s="85"/>
      <c r="I15" s="85">
        <v>228</v>
      </c>
      <c r="J15" s="153">
        <v>1000</v>
      </c>
      <c r="K15" s="579"/>
      <c r="L15" s="579"/>
      <c r="M15" s="149"/>
      <c r="N15" s="85"/>
      <c r="O15" s="579"/>
      <c r="P15" s="579"/>
      <c r="Q15" s="579"/>
      <c r="R15" s="119"/>
      <c r="S15" s="80" t="s">
        <v>251</v>
      </c>
    </row>
    <row r="16" spans="1:19" s="24" customFormat="1" ht="12">
      <c r="A16" s="536">
        <v>473</v>
      </c>
      <c r="B16" s="73"/>
      <c r="C16" s="46" t="s">
        <v>260</v>
      </c>
      <c r="D16" s="85"/>
      <c r="E16" s="153"/>
      <c r="F16" s="153"/>
      <c r="G16" s="153"/>
      <c r="H16" s="85"/>
      <c r="I16" s="85"/>
      <c r="J16" s="153"/>
      <c r="K16" s="153"/>
      <c r="L16" s="153"/>
      <c r="M16" s="60"/>
      <c r="N16" s="85">
        <v>1035</v>
      </c>
      <c r="O16" s="153">
        <v>2560</v>
      </c>
      <c r="P16" s="153"/>
      <c r="Q16" s="153"/>
      <c r="R16" s="53"/>
      <c r="S16" s="80" t="s">
        <v>251</v>
      </c>
    </row>
    <row r="17" spans="1:19" s="24" customFormat="1" ht="31.5" customHeight="1">
      <c r="A17" s="536"/>
      <c r="B17" s="73" t="s">
        <v>261</v>
      </c>
      <c r="C17" s="46"/>
      <c r="D17" s="85"/>
      <c r="E17" s="579">
        <f>SUM(E18:E20)</f>
        <v>0</v>
      </c>
      <c r="F17" s="579">
        <f>SUM(F18:F20)</f>
        <v>0</v>
      </c>
      <c r="G17" s="579">
        <f>SUM(G18:G20)</f>
        <v>0</v>
      </c>
      <c r="H17" s="85"/>
      <c r="I17" s="85"/>
      <c r="J17" s="579">
        <f>SUM(J18:J20)</f>
        <v>0</v>
      </c>
      <c r="K17" s="579">
        <f>SUM(K18:K20)</f>
        <v>600</v>
      </c>
      <c r="L17" s="579">
        <f>SUM(L18:L20)</f>
        <v>0</v>
      </c>
      <c r="M17" s="60"/>
      <c r="N17" s="85"/>
      <c r="O17" s="579">
        <f>SUM(O18:O20)</f>
        <v>0</v>
      </c>
      <c r="P17" s="579">
        <f>SUM(P18:P20)</f>
        <v>4600</v>
      </c>
      <c r="Q17" s="579">
        <f>SUM(Q18:Q20)</f>
        <v>0</v>
      </c>
      <c r="R17" s="53"/>
      <c r="S17" s="80"/>
    </row>
    <row r="18" spans="1:19" s="24" customFormat="1" ht="24">
      <c r="A18" s="536">
        <v>616</v>
      </c>
      <c r="B18" s="73"/>
      <c r="C18" s="46" t="s">
        <v>351</v>
      </c>
      <c r="D18" s="85"/>
      <c r="E18" s="153"/>
      <c r="F18" s="153"/>
      <c r="G18" s="153"/>
      <c r="H18" s="85"/>
      <c r="I18" s="85">
        <v>2410</v>
      </c>
      <c r="J18" s="153"/>
      <c r="K18" s="153">
        <v>600</v>
      </c>
      <c r="L18" s="153"/>
      <c r="M18" s="53"/>
      <c r="N18" s="85"/>
      <c r="O18" s="153"/>
      <c r="P18" s="153"/>
      <c r="Q18" s="153"/>
      <c r="R18" s="53"/>
      <c r="S18" s="80" t="s">
        <v>251</v>
      </c>
    </row>
    <row r="19" spans="1:19" s="24" customFormat="1" ht="12">
      <c r="A19" s="536">
        <v>607</v>
      </c>
      <c r="B19" s="73"/>
      <c r="C19" s="369" t="s">
        <v>422</v>
      </c>
      <c r="D19" s="85"/>
      <c r="E19" s="153"/>
      <c r="F19" s="153"/>
      <c r="G19" s="153"/>
      <c r="H19" s="85"/>
      <c r="I19" s="85"/>
      <c r="J19" s="153"/>
      <c r="K19" s="153"/>
      <c r="L19" s="153"/>
      <c r="M19" s="53"/>
      <c r="N19" s="85">
        <v>1979</v>
      </c>
      <c r="O19" s="153"/>
      <c r="P19" s="153">
        <v>3000</v>
      </c>
      <c r="Q19" s="153"/>
      <c r="R19" s="53"/>
      <c r="S19" s="80" t="s">
        <v>251</v>
      </c>
    </row>
    <row r="20" spans="1:19" s="24" customFormat="1" ht="12">
      <c r="A20" s="536">
        <v>608</v>
      </c>
      <c r="B20" s="73"/>
      <c r="C20" s="46" t="s">
        <v>262</v>
      </c>
      <c r="D20" s="85"/>
      <c r="E20" s="153"/>
      <c r="F20" s="153"/>
      <c r="G20" s="153"/>
      <c r="H20" s="85"/>
      <c r="I20" s="85"/>
      <c r="J20" s="153"/>
      <c r="K20" s="153"/>
      <c r="L20" s="153"/>
      <c r="M20" s="53"/>
      <c r="N20" s="85">
        <v>1980</v>
      </c>
      <c r="O20" s="153"/>
      <c r="P20" s="153">
        <v>1600</v>
      </c>
      <c r="Q20" s="153"/>
      <c r="R20" s="53"/>
      <c r="S20" s="80" t="s">
        <v>251</v>
      </c>
    </row>
    <row r="21" spans="1:19" s="57" customFormat="1" ht="20.25" customHeight="1">
      <c r="A21" s="536"/>
      <c r="B21" s="73" t="s">
        <v>126</v>
      </c>
      <c r="C21" s="46"/>
      <c r="D21" s="85"/>
      <c r="E21" s="579">
        <f>SUM(E22)</f>
        <v>3000</v>
      </c>
      <c r="F21" s="579">
        <f>SUM(F22)</f>
        <v>0</v>
      </c>
      <c r="G21" s="579">
        <f>SUM(G22)</f>
        <v>0</v>
      </c>
      <c r="H21" s="85"/>
      <c r="I21" s="561"/>
      <c r="J21" s="579">
        <f>SUM(J22)</f>
        <v>0</v>
      </c>
      <c r="K21" s="579">
        <f>SUM(K22)</f>
        <v>0</v>
      </c>
      <c r="L21" s="579">
        <f>SUM(L22)</f>
        <v>0</v>
      </c>
      <c r="M21" s="60"/>
      <c r="N21" s="85"/>
      <c r="O21" s="579">
        <f>SUM(O22)</f>
        <v>0</v>
      </c>
      <c r="P21" s="579">
        <f>SUM(P22)</f>
        <v>0</v>
      </c>
      <c r="Q21" s="579">
        <f>SUM(Q22)</f>
        <v>0</v>
      </c>
      <c r="R21" s="53"/>
      <c r="S21" s="80"/>
    </row>
    <row r="22" spans="1:19" s="57" customFormat="1" ht="36">
      <c r="A22" s="536">
        <v>569</v>
      </c>
      <c r="B22" s="73"/>
      <c r="C22" s="46" t="s">
        <v>263</v>
      </c>
      <c r="D22" s="85">
        <v>1518</v>
      </c>
      <c r="E22" s="153">
        <v>3000</v>
      </c>
      <c r="F22" s="153"/>
      <c r="G22" s="153"/>
      <c r="H22" s="85"/>
      <c r="I22" s="85"/>
      <c r="J22" s="589"/>
      <c r="K22" s="153"/>
      <c r="L22" s="153"/>
      <c r="M22" s="60"/>
      <c r="N22" s="85"/>
      <c r="O22" s="153"/>
      <c r="P22" s="153"/>
      <c r="Q22" s="153"/>
      <c r="R22" s="53"/>
      <c r="S22" s="80" t="s">
        <v>264</v>
      </c>
    </row>
    <row r="23" spans="1:19" s="22" customFormat="1" ht="24.75" customHeight="1">
      <c r="A23" s="536"/>
      <c r="B23" s="73" t="s">
        <v>84</v>
      </c>
      <c r="C23" s="67"/>
      <c r="D23" s="85"/>
      <c r="E23" s="579">
        <f>SUM(E24:E27)</f>
        <v>500</v>
      </c>
      <c r="F23" s="579">
        <f>SUM(F24:F27)</f>
        <v>500</v>
      </c>
      <c r="G23" s="579">
        <f>SUM(G24:G27)</f>
        <v>0</v>
      </c>
      <c r="H23" s="85"/>
      <c r="I23" s="85"/>
      <c r="J23" s="579">
        <f>SUM(J24:J27)</f>
        <v>0</v>
      </c>
      <c r="K23" s="579">
        <f>SUM(K24:K27)</f>
        <v>800</v>
      </c>
      <c r="L23" s="579">
        <f>SUM(L24:L27)</f>
        <v>0</v>
      </c>
      <c r="M23" s="149"/>
      <c r="N23" s="85"/>
      <c r="O23" s="579">
        <f>SUM(O24:O27)</f>
        <v>1000</v>
      </c>
      <c r="P23" s="579">
        <f>SUM(P24:P27)</f>
        <v>0</v>
      </c>
      <c r="Q23" s="579">
        <f>SUM(Q24:Q27)</f>
        <v>0</v>
      </c>
      <c r="R23" s="119"/>
      <c r="S23" s="111"/>
    </row>
    <row r="24" spans="1:19" s="24" customFormat="1" ht="12">
      <c r="A24" s="536">
        <v>141</v>
      </c>
      <c r="B24" s="73"/>
      <c r="C24" s="156" t="s">
        <v>265</v>
      </c>
      <c r="D24" s="85"/>
      <c r="E24" s="153"/>
      <c r="F24" s="153"/>
      <c r="G24" s="153"/>
      <c r="H24" s="85"/>
      <c r="I24" s="85">
        <v>234</v>
      </c>
      <c r="J24" s="153"/>
      <c r="K24" s="153">
        <v>800</v>
      </c>
      <c r="L24" s="153"/>
      <c r="M24" s="60"/>
      <c r="N24" s="85"/>
      <c r="O24" s="153"/>
      <c r="P24" s="153"/>
      <c r="Q24" s="153"/>
      <c r="R24" s="53"/>
      <c r="S24" s="80" t="s">
        <v>252</v>
      </c>
    </row>
    <row r="25" spans="1:19" s="24" customFormat="1" ht="24.75" customHeight="1">
      <c r="A25" s="547">
        <v>142</v>
      </c>
      <c r="B25" s="360"/>
      <c r="C25" s="386" t="s">
        <v>266</v>
      </c>
      <c r="D25" s="362">
        <v>235</v>
      </c>
      <c r="E25" s="153"/>
      <c r="F25" s="153">
        <v>500</v>
      </c>
      <c r="G25" s="153"/>
      <c r="H25" s="85"/>
      <c r="I25" s="362"/>
      <c r="J25" s="153"/>
      <c r="K25" s="153"/>
      <c r="L25" s="153"/>
      <c r="M25" s="60"/>
      <c r="N25" s="85"/>
      <c r="O25" s="153"/>
      <c r="P25" s="153"/>
      <c r="Q25" s="153"/>
      <c r="R25" s="53"/>
      <c r="S25" s="80" t="s">
        <v>252</v>
      </c>
    </row>
    <row r="26" spans="1:19" s="24" customFormat="1" ht="24">
      <c r="A26" s="536">
        <v>374</v>
      </c>
      <c r="B26" s="73"/>
      <c r="C26" s="28" t="s">
        <v>267</v>
      </c>
      <c r="D26" s="85"/>
      <c r="E26" s="153"/>
      <c r="F26" s="153"/>
      <c r="G26" s="153"/>
      <c r="H26" s="85"/>
      <c r="I26" s="85"/>
      <c r="J26" s="153"/>
      <c r="K26" s="153"/>
      <c r="L26" s="153"/>
      <c r="M26" s="60"/>
      <c r="N26" s="85">
        <v>710</v>
      </c>
      <c r="O26" s="153">
        <v>1000</v>
      </c>
      <c r="P26" s="153"/>
      <c r="Q26" s="153"/>
      <c r="R26" s="53"/>
      <c r="S26" s="80" t="s">
        <v>252</v>
      </c>
    </row>
    <row r="27" spans="1:19" s="24" customFormat="1" ht="24">
      <c r="A27" s="547">
        <v>229</v>
      </c>
      <c r="B27" s="360"/>
      <c r="C27" s="386" t="s">
        <v>324</v>
      </c>
      <c r="D27" s="362">
        <v>2405</v>
      </c>
      <c r="E27" s="153">
        <v>500</v>
      </c>
      <c r="F27" s="153"/>
      <c r="G27" s="153"/>
      <c r="H27" s="85"/>
      <c r="I27" s="85"/>
      <c r="J27" s="153"/>
      <c r="K27" s="153"/>
      <c r="L27" s="153"/>
      <c r="M27" s="60"/>
      <c r="N27" s="85"/>
      <c r="O27" s="153"/>
      <c r="P27" s="153"/>
      <c r="Q27" s="153"/>
      <c r="R27" s="53"/>
      <c r="S27" s="80" t="s">
        <v>252</v>
      </c>
    </row>
    <row r="28" spans="1:19" s="49" customFormat="1" ht="36" customHeight="1">
      <c r="A28" s="536"/>
      <c r="B28" s="610" t="s">
        <v>268</v>
      </c>
      <c r="C28" s="611"/>
      <c r="D28" s="85"/>
      <c r="E28" s="579">
        <f>SUM(E29:E29)</f>
        <v>0</v>
      </c>
      <c r="F28" s="579">
        <f>SUM(F29:F29)</f>
        <v>0</v>
      </c>
      <c r="G28" s="579">
        <f>SUM(G29:G29)</f>
        <v>0</v>
      </c>
      <c r="H28" s="85"/>
      <c r="I28" s="85"/>
      <c r="J28" s="579">
        <f>SUM(J29:J29)</f>
        <v>0</v>
      </c>
      <c r="K28" s="579">
        <f>SUM(K29:K29)</f>
        <v>180</v>
      </c>
      <c r="L28" s="579">
        <f>SUM(L29:L29)</f>
        <v>0</v>
      </c>
      <c r="M28" s="149"/>
      <c r="N28" s="85"/>
      <c r="O28" s="579">
        <f>SUM(O29:O29)</f>
        <v>0</v>
      </c>
      <c r="P28" s="579">
        <f>SUM(P29:P29)</f>
        <v>0</v>
      </c>
      <c r="Q28" s="579">
        <f>SUM(Q29:Q29)</f>
        <v>0</v>
      </c>
      <c r="R28" s="119"/>
      <c r="S28" s="111"/>
    </row>
    <row r="29" spans="1:19" s="57" customFormat="1" ht="12">
      <c r="A29" s="547">
        <v>570</v>
      </c>
      <c r="B29" s="73"/>
      <c r="C29" s="510" t="s">
        <v>32</v>
      </c>
      <c r="D29" s="85"/>
      <c r="E29" s="584"/>
      <c r="F29" s="153"/>
      <c r="G29" s="153"/>
      <c r="H29" s="85"/>
      <c r="I29" s="85">
        <v>1978</v>
      </c>
      <c r="J29" s="584"/>
      <c r="K29" s="153">
        <v>180</v>
      </c>
      <c r="L29" s="153"/>
      <c r="M29" s="60"/>
      <c r="N29" s="85"/>
      <c r="O29" s="153"/>
      <c r="P29" s="153"/>
      <c r="Q29" s="153"/>
      <c r="R29" s="53"/>
      <c r="S29" s="111" t="s">
        <v>269</v>
      </c>
    </row>
    <row r="30" spans="1:19" s="17" customFormat="1" ht="24" customHeight="1">
      <c r="A30" s="86"/>
      <c r="B30" s="16"/>
      <c r="C30" s="283"/>
      <c r="D30" s="86"/>
      <c r="E30" s="138">
        <f>E7+E11+E14+E23+E28+E21+E17</f>
        <v>4360</v>
      </c>
      <c r="F30" s="138">
        <f>F7+F11+F14+F23+F28+F21+F17</f>
        <v>500</v>
      </c>
      <c r="G30" s="138">
        <f>G7+G11+G14+G23+G28+G21+G17</f>
        <v>0</v>
      </c>
      <c r="H30" s="84"/>
      <c r="I30" s="86"/>
      <c r="J30" s="138">
        <f>J7+J11+J14+J23+J28+J21+J17</f>
        <v>4570</v>
      </c>
      <c r="K30" s="138">
        <f>K7+K11+K14+K23+K28+K21+K17</f>
        <v>1580</v>
      </c>
      <c r="L30" s="138">
        <f>L7+L11+L14+L23+L28+L21+L17</f>
        <v>0</v>
      </c>
      <c r="M30" s="142"/>
      <c r="N30" s="86"/>
      <c r="O30" s="138">
        <f>O7+O11+O14+O23+O28+O21+O17</f>
        <v>5560</v>
      </c>
      <c r="P30" s="138">
        <f>P7+P11+P14+P23+P28+P21+P17</f>
        <v>4600</v>
      </c>
      <c r="Q30" s="138">
        <f>Q7+Q11+Q14+Q23+Q28+Q21+Q17</f>
        <v>0</v>
      </c>
      <c r="R30" s="144"/>
      <c r="S30" s="284"/>
    </row>
    <row r="31" spans="1:19" s="57" customFormat="1" ht="12.75">
      <c r="A31" s="231"/>
      <c r="C31" s="66"/>
      <c r="D31" s="102"/>
      <c r="E31" s="165"/>
      <c r="F31" s="165"/>
      <c r="G31" s="165"/>
      <c r="H31" s="115"/>
      <c r="I31" s="102"/>
      <c r="J31" s="54"/>
      <c r="K31" s="54"/>
      <c r="L31" s="54"/>
      <c r="M31" s="53"/>
      <c r="N31" s="102"/>
      <c r="O31" s="54"/>
      <c r="P31" s="54"/>
      <c r="Q31" s="54"/>
      <c r="R31" s="53"/>
      <c r="S31" s="55"/>
    </row>
    <row r="32" spans="1:19" s="57" customFormat="1" ht="12.75">
      <c r="A32" s="231"/>
      <c r="B32" s="504"/>
      <c r="C32" s="578" t="s">
        <v>310</v>
      </c>
      <c r="D32" s="102"/>
      <c r="E32" s="165"/>
      <c r="F32" s="165"/>
      <c r="G32" s="165"/>
      <c r="H32" s="115"/>
      <c r="I32" s="102"/>
      <c r="J32" s="54"/>
      <c r="K32" s="54"/>
      <c r="L32" s="54"/>
      <c r="M32" s="53"/>
      <c r="N32" s="102"/>
      <c r="O32" s="54"/>
      <c r="P32" s="54"/>
      <c r="Q32" s="54"/>
      <c r="R32" s="53"/>
      <c r="S32" s="55"/>
    </row>
    <row r="33" spans="1:19" s="57" customFormat="1" ht="12.75">
      <c r="A33" s="231"/>
      <c r="C33" s="66"/>
      <c r="D33" s="102"/>
      <c r="E33" s="165"/>
      <c r="F33" s="165"/>
      <c r="G33" s="165"/>
      <c r="H33" s="115"/>
      <c r="I33" s="102"/>
      <c r="J33" s="54"/>
      <c r="K33" s="54"/>
      <c r="L33" s="54"/>
      <c r="M33" s="53"/>
      <c r="N33" s="102"/>
      <c r="O33" s="54"/>
      <c r="P33" s="54"/>
      <c r="Q33" s="54"/>
      <c r="R33" s="53"/>
      <c r="S33" s="55"/>
    </row>
    <row r="34" spans="1:19" s="57" customFormat="1" ht="12.75">
      <c r="A34" s="231"/>
      <c r="B34" s="504"/>
      <c r="C34" s="397" t="s">
        <v>236</v>
      </c>
      <c r="D34" s="102"/>
      <c r="E34" s="165"/>
      <c r="F34" s="165"/>
      <c r="G34" s="165"/>
      <c r="H34" s="115"/>
      <c r="I34" s="102"/>
      <c r="J34" s="54"/>
      <c r="K34" s="54"/>
      <c r="L34" s="54"/>
      <c r="M34" s="53"/>
      <c r="N34" s="102"/>
      <c r="O34" s="54"/>
      <c r="P34" s="54"/>
      <c r="Q34" s="54"/>
      <c r="R34" s="53"/>
      <c r="S34" s="55"/>
    </row>
    <row r="35" spans="1:19" s="57" customFormat="1" ht="12.75">
      <c r="A35" s="231"/>
      <c r="C35" s="66"/>
      <c r="D35" s="102"/>
      <c r="E35" s="165"/>
      <c r="F35" s="165"/>
      <c r="G35" s="165"/>
      <c r="H35" s="115"/>
      <c r="I35" s="102"/>
      <c r="J35" s="54"/>
      <c r="K35" s="54"/>
      <c r="L35" s="54"/>
      <c r="M35" s="53"/>
      <c r="N35" s="102"/>
      <c r="O35" s="54"/>
      <c r="P35" s="54"/>
      <c r="Q35" s="54"/>
      <c r="R35" s="53"/>
      <c r="S35" s="55"/>
    </row>
    <row r="36" spans="1:19" s="57" customFormat="1" ht="12.75">
      <c r="A36" s="231"/>
      <c r="C36" s="66"/>
      <c r="D36" s="102"/>
      <c r="E36" s="165"/>
      <c r="F36" s="165"/>
      <c r="G36" s="165"/>
      <c r="H36" s="115"/>
      <c r="I36" s="102"/>
      <c r="J36" s="54"/>
      <c r="K36" s="54"/>
      <c r="L36" s="54"/>
      <c r="M36" s="53"/>
      <c r="N36" s="102"/>
      <c r="O36" s="54"/>
      <c r="P36" s="54"/>
      <c r="Q36" s="54"/>
      <c r="R36" s="53"/>
      <c r="S36" s="55"/>
    </row>
    <row r="37" spans="1:19" s="57" customFormat="1" ht="12.75">
      <c r="A37" s="231"/>
      <c r="C37" s="66"/>
      <c r="D37" s="102"/>
      <c r="E37" s="165"/>
      <c r="F37" s="165"/>
      <c r="G37" s="165"/>
      <c r="H37" s="115"/>
      <c r="I37" s="102"/>
      <c r="J37" s="54"/>
      <c r="K37" s="54"/>
      <c r="L37" s="54"/>
      <c r="M37" s="53"/>
      <c r="N37" s="102"/>
      <c r="O37" s="54"/>
      <c r="P37" s="54"/>
      <c r="Q37" s="54"/>
      <c r="R37" s="53"/>
      <c r="S37" s="55"/>
    </row>
    <row r="38" spans="1:19" s="57" customFormat="1" ht="12.75">
      <c r="A38" s="231"/>
      <c r="C38" s="66"/>
      <c r="D38" s="102"/>
      <c r="E38" s="165"/>
      <c r="F38" s="165"/>
      <c r="G38" s="165"/>
      <c r="H38" s="115"/>
      <c r="I38" s="102"/>
      <c r="J38" s="54"/>
      <c r="K38" s="54"/>
      <c r="L38" s="54"/>
      <c r="M38" s="53"/>
      <c r="N38" s="102"/>
      <c r="O38" s="54"/>
      <c r="P38" s="54"/>
      <c r="Q38" s="54"/>
      <c r="R38" s="53"/>
      <c r="S38" s="55"/>
    </row>
    <row r="39" spans="1:19" s="57" customFormat="1" ht="12.75">
      <c r="A39" s="231"/>
      <c r="C39" s="66"/>
      <c r="D39" s="102"/>
      <c r="E39" s="165"/>
      <c r="F39" s="165"/>
      <c r="G39" s="165"/>
      <c r="H39" s="115"/>
      <c r="I39" s="102"/>
      <c r="J39" s="54"/>
      <c r="K39" s="54"/>
      <c r="L39" s="54"/>
      <c r="M39" s="53"/>
      <c r="N39" s="102"/>
      <c r="O39" s="54"/>
      <c r="P39" s="54"/>
      <c r="Q39" s="54"/>
      <c r="R39" s="53"/>
      <c r="S39" s="55"/>
    </row>
  </sheetData>
  <mergeCells count="1">
    <mergeCell ref="B28:C28"/>
  </mergeCells>
  <printOptions gridLines="1" horizontalCentered="1"/>
  <pageMargins left="0.3937007874015748" right="0.3937007874015748" top="0.5905511811023623" bottom="0.61" header="0.5118110236220472" footer="0.31"/>
  <pageSetup firstPageNumber="21" useFirstPageNumber="1" horizontalDpi="600" verticalDpi="600" orientation="landscape" paperSize="9" scale="65" r:id="rId1"/>
  <headerFooter alignWithMargins="0">
    <oddFooter>&amp;R&amp;"Times New Roman,Grassetto"&amp;14&amp;P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158"/>
  <sheetViews>
    <sheetView zoomScale="75" zoomScaleNormal="75" workbookViewId="0" topLeftCell="B1">
      <selection activeCell="B1" sqref="B1"/>
    </sheetView>
  </sheetViews>
  <sheetFormatPr defaultColWidth="9.140625" defaultRowHeight="12.75"/>
  <cols>
    <col min="1" max="1" width="5.7109375" style="545" hidden="1" customWidth="1"/>
    <col min="2" max="2" width="4.28125" style="21" customWidth="1"/>
    <col min="3" max="3" width="39.28125" style="66" customWidth="1"/>
    <col min="4" max="4" width="6.28125" style="96" hidden="1" customWidth="1"/>
    <col min="5" max="5" width="8.8515625" style="135" customWidth="1"/>
    <col min="6" max="7" width="8.28125" style="135" customWidth="1"/>
    <col min="8" max="8" width="8.28125" style="94" hidden="1" customWidth="1"/>
    <col min="9" max="9" width="6.28125" style="96" hidden="1" customWidth="1"/>
    <col min="10" max="12" width="8.28125" style="8" customWidth="1"/>
    <col min="13" max="13" width="8.28125" style="143" hidden="1" customWidth="1"/>
    <col min="14" max="14" width="6.28125" style="96" hidden="1" customWidth="1"/>
    <col min="15" max="17" width="8.28125" style="8" customWidth="1"/>
    <col min="18" max="18" width="8.28125" style="143" hidden="1" customWidth="1"/>
    <col min="19" max="19" width="30.57421875" style="39" customWidth="1"/>
    <col min="20" max="16384" width="9.140625" style="3" customWidth="1"/>
  </cols>
  <sheetData>
    <row r="1" spans="1:19" s="15" customFormat="1" ht="19.5">
      <c r="A1" s="113"/>
      <c r="B1" s="103" t="s">
        <v>295</v>
      </c>
      <c r="C1" s="44"/>
      <c r="D1" s="81"/>
      <c r="E1" s="122"/>
      <c r="F1" s="122"/>
      <c r="G1" s="122"/>
      <c r="H1" s="81"/>
      <c r="I1" s="81"/>
      <c r="J1" s="14"/>
      <c r="K1" s="14"/>
      <c r="L1" s="14"/>
      <c r="M1" s="19"/>
      <c r="N1" s="81"/>
      <c r="O1" s="14"/>
      <c r="P1" s="14"/>
      <c r="Q1" s="14"/>
      <c r="R1" s="19"/>
      <c r="S1" s="40"/>
    </row>
    <row r="2" spans="1:19" s="1" customFormat="1" ht="19.5">
      <c r="A2" s="113"/>
      <c r="B2" s="103" t="s">
        <v>63</v>
      </c>
      <c r="C2" s="45"/>
      <c r="D2" s="81"/>
      <c r="E2" s="123"/>
      <c r="F2" s="123"/>
      <c r="G2" s="124"/>
      <c r="H2" s="81"/>
      <c r="I2" s="81"/>
      <c r="J2" s="19"/>
      <c r="K2" s="19"/>
      <c r="L2" s="6"/>
      <c r="M2" s="6"/>
      <c r="N2" s="81"/>
      <c r="O2" s="19"/>
      <c r="P2" s="19"/>
      <c r="Q2" s="6"/>
      <c r="R2" s="6"/>
      <c r="S2" s="41"/>
    </row>
    <row r="3" spans="1:19" s="2" customFormat="1" ht="12.75">
      <c r="A3" s="540"/>
      <c r="B3" s="50"/>
      <c r="C3" s="46"/>
      <c r="D3" s="94"/>
      <c r="E3" s="125"/>
      <c r="F3" s="125"/>
      <c r="G3" s="145"/>
      <c r="H3" s="94"/>
      <c r="I3" s="94"/>
      <c r="J3" s="7"/>
      <c r="K3" s="7"/>
      <c r="L3" s="23"/>
      <c r="M3" s="23"/>
      <c r="N3" s="94"/>
      <c r="O3" s="7"/>
      <c r="P3" s="7"/>
      <c r="Q3" s="23"/>
      <c r="R3" s="23"/>
      <c r="S3" s="37" t="s">
        <v>47</v>
      </c>
    </row>
    <row r="4" spans="1:19" s="209" customFormat="1" ht="12.75">
      <c r="A4" s="541"/>
      <c r="B4" s="203"/>
      <c r="C4" s="204"/>
      <c r="D4" s="199"/>
      <c r="E4" s="189">
        <v>2001</v>
      </c>
      <c r="F4" s="192"/>
      <c r="G4" s="219"/>
      <c r="H4" s="206"/>
      <c r="I4" s="199"/>
      <c r="J4" s="189">
        <v>2002</v>
      </c>
      <c r="K4" s="192"/>
      <c r="L4" s="193"/>
      <c r="M4" s="207"/>
      <c r="N4" s="199"/>
      <c r="O4" s="189">
        <v>2003</v>
      </c>
      <c r="P4" s="192"/>
      <c r="Q4" s="193"/>
      <c r="R4" s="207"/>
      <c r="S4" s="218"/>
    </row>
    <row r="5" spans="1:19" ht="39" customHeight="1">
      <c r="A5" s="91"/>
      <c r="B5" s="182" t="s">
        <v>130</v>
      </c>
      <c r="C5" s="180"/>
      <c r="D5" s="83"/>
      <c r="E5" s="519" t="s">
        <v>48</v>
      </c>
      <c r="F5" s="129"/>
      <c r="G5" s="186"/>
      <c r="H5" s="109"/>
      <c r="I5" s="83"/>
      <c r="J5" s="18" t="s">
        <v>48</v>
      </c>
      <c r="K5" s="12"/>
      <c r="L5" s="186"/>
      <c r="M5" s="116"/>
      <c r="N5" s="83"/>
      <c r="O5" s="18" t="s">
        <v>48</v>
      </c>
      <c r="P5" s="12"/>
      <c r="Q5" s="186"/>
      <c r="R5" s="116"/>
      <c r="S5" s="64" t="s">
        <v>131</v>
      </c>
    </row>
    <row r="6" spans="1:19" s="21" customFormat="1" ht="63.75">
      <c r="A6" s="554" t="s">
        <v>132</v>
      </c>
      <c r="B6" s="13"/>
      <c r="C6" s="48"/>
      <c r="D6" s="183" t="s">
        <v>133</v>
      </c>
      <c r="E6" s="130" t="s">
        <v>134</v>
      </c>
      <c r="F6" s="130" t="s">
        <v>51</v>
      </c>
      <c r="G6" s="131" t="s">
        <v>52</v>
      </c>
      <c r="H6" s="84"/>
      <c r="I6" s="183" t="s">
        <v>133</v>
      </c>
      <c r="J6" s="130" t="s">
        <v>134</v>
      </c>
      <c r="K6" s="20" t="s">
        <v>51</v>
      </c>
      <c r="L6" s="131" t="s">
        <v>52</v>
      </c>
      <c r="M6" s="141"/>
      <c r="N6" s="183" t="s">
        <v>133</v>
      </c>
      <c r="O6" s="130" t="s">
        <v>134</v>
      </c>
      <c r="P6" s="20" t="s">
        <v>51</v>
      </c>
      <c r="Q6" s="131" t="s">
        <v>52</v>
      </c>
      <c r="R6" s="118"/>
      <c r="S6" s="63"/>
    </row>
    <row r="7" spans="1:19" s="21" customFormat="1" ht="22.5" customHeight="1">
      <c r="A7" s="379"/>
      <c r="B7" s="73" t="s">
        <v>122</v>
      </c>
      <c r="C7" s="289"/>
      <c r="D7" s="83"/>
      <c r="E7" s="579">
        <f>SUM(E8)</f>
        <v>650</v>
      </c>
      <c r="F7" s="579">
        <f>SUM(F8)</f>
        <v>0</v>
      </c>
      <c r="G7" s="579">
        <f>SUM(G8)</f>
        <v>0</v>
      </c>
      <c r="H7" s="84"/>
      <c r="I7" s="83"/>
      <c r="J7" s="579">
        <f>SUM(J8)</f>
        <v>0</v>
      </c>
      <c r="K7" s="579">
        <f>SUM(K8)</f>
        <v>0</v>
      </c>
      <c r="L7" s="579">
        <f>SUM(L8)</f>
        <v>0</v>
      </c>
      <c r="M7" s="141"/>
      <c r="N7" s="83"/>
      <c r="O7" s="579">
        <f>SUM(O8)</f>
        <v>0</v>
      </c>
      <c r="P7" s="579">
        <f>SUM(P8)</f>
        <v>0</v>
      </c>
      <c r="Q7" s="579">
        <f>SUM(Q8)</f>
        <v>0</v>
      </c>
      <c r="R7" s="118"/>
      <c r="S7" s="290"/>
    </row>
    <row r="8" spans="1:19" s="21" customFormat="1" ht="24">
      <c r="A8" s="536">
        <v>148</v>
      </c>
      <c r="B8" s="288"/>
      <c r="C8" s="46" t="s">
        <v>352</v>
      </c>
      <c r="D8" s="85">
        <v>2406</v>
      </c>
      <c r="E8" s="153">
        <v>650</v>
      </c>
      <c r="F8" s="587"/>
      <c r="G8" s="588"/>
      <c r="H8" s="84"/>
      <c r="I8" s="83"/>
      <c r="J8" s="587"/>
      <c r="K8" s="153"/>
      <c r="L8" s="588"/>
      <c r="M8" s="141"/>
      <c r="N8" s="83"/>
      <c r="O8" s="587"/>
      <c r="P8" s="587"/>
      <c r="Q8" s="588"/>
      <c r="R8" s="118"/>
      <c r="S8" s="80" t="s">
        <v>149</v>
      </c>
    </row>
    <row r="9" spans="1:19" s="49" customFormat="1" ht="25.5" customHeight="1">
      <c r="A9" s="536"/>
      <c r="B9" s="73" t="s">
        <v>123</v>
      </c>
      <c r="C9" s="278"/>
      <c r="D9" s="85"/>
      <c r="E9" s="579">
        <f>SUM(E10:E12)</f>
        <v>0</v>
      </c>
      <c r="F9" s="579">
        <f>SUM(F10:F12)</f>
        <v>0</v>
      </c>
      <c r="G9" s="579">
        <f>SUM(G10:G12)</f>
        <v>0</v>
      </c>
      <c r="H9" s="85"/>
      <c r="I9" s="85"/>
      <c r="J9" s="579">
        <f>SUM(J10:J12)</f>
        <v>1000</v>
      </c>
      <c r="K9" s="579">
        <f>SUM(K10:K12)</f>
        <v>0</v>
      </c>
      <c r="L9" s="579">
        <f>SUM(L10:L12)</f>
        <v>0</v>
      </c>
      <c r="M9" s="149"/>
      <c r="N9" s="85"/>
      <c r="O9" s="579">
        <f>SUM(O10:O12)</f>
        <v>0</v>
      </c>
      <c r="P9" s="579">
        <f>SUM(P10:P12)</f>
        <v>1550</v>
      </c>
      <c r="Q9" s="579">
        <f>SUM(Q10:Q12)</f>
        <v>0</v>
      </c>
      <c r="R9" s="119"/>
      <c r="S9" s="80"/>
    </row>
    <row r="10" spans="1:19" s="57" customFormat="1" ht="12">
      <c r="A10" s="536">
        <v>572</v>
      </c>
      <c r="B10" s="73"/>
      <c r="C10" s="46" t="s">
        <v>270</v>
      </c>
      <c r="D10" s="85"/>
      <c r="E10" s="153"/>
      <c r="F10" s="153"/>
      <c r="G10" s="153"/>
      <c r="H10" s="85"/>
      <c r="I10" s="85">
        <v>1521</v>
      </c>
      <c r="J10" s="153">
        <v>1000</v>
      </c>
      <c r="K10" s="153"/>
      <c r="L10" s="153"/>
      <c r="M10" s="60"/>
      <c r="N10" s="85"/>
      <c r="O10" s="153"/>
      <c r="P10" s="153"/>
      <c r="Q10" s="153"/>
      <c r="R10" s="53"/>
      <c r="S10" s="80" t="s">
        <v>149</v>
      </c>
    </row>
    <row r="11" spans="1:19" s="57" customFormat="1" ht="24">
      <c r="A11" s="536">
        <v>641</v>
      </c>
      <c r="B11" s="73"/>
      <c r="C11" s="46" t="s">
        <v>271</v>
      </c>
      <c r="D11" s="85"/>
      <c r="E11" s="153"/>
      <c r="F11" s="153"/>
      <c r="G11" s="153"/>
      <c r="H11" s="85"/>
      <c r="I11" s="85"/>
      <c r="J11" s="153"/>
      <c r="K11" s="153"/>
      <c r="L11" s="153"/>
      <c r="M11" s="60"/>
      <c r="N11" s="85">
        <v>2407</v>
      </c>
      <c r="O11" s="153"/>
      <c r="P11" s="153">
        <v>650</v>
      </c>
      <c r="Q11" s="153"/>
      <c r="R11" s="53"/>
      <c r="S11" s="80" t="s">
        <v>149</v>
      </c>
    </row>
    <row r="12" spans="1:19" s="57" customFormat="1" ht="24">
      <c r="A12" s="536">
        <v>642</v>
      </c>
      <c r="B12" s="73"/>
      <c r="C12" s="46" t="s">
        <v>272</v>
      </c>
      <c r="D12" s="85"/>
      <c r="E12" s="153"/>
      <c r="F12" s="153"/>
      <c r="G12" s="153"/>
      <c r="H12" s="85"/>
      <c r="I12" s="85"/>
      <c r="J12" s="153"/>
      <c r="K12" s="153"/>
      <c r="L12" s="153"/>
      <c r="M12" s="60"/>
      <c r="N12" s="85">
        <v>2408</v>
      </c>
      <c r="O12" s="153"/>
      <c r="P12" s="153">
        <v>900</v>
      </c>
      <c r="Q12" s="153"/>
      <c r="R12" s="53"/>
      <c r="S12" s="80" t="s">
        <v>149</v>
      </c>
    </row>
    <row r="13" spans="1:19" s="49" customFormat="1" ht="24.75" customHeight="1">
      <c r="A13" s="536"/>
      <c r="B13" s="73" t="s">
        <v>126</v>
      </c>
      <c r="C13" s="278"/>
      <c r="D13" s="85"/>
      <c r="E13" s="579">
        <f>SUM(E14:E14)</f>
        <v>0</v>
      </c>
      <c r="F13" s="579">
        <f>SUM(F14:F14)</f>
        <v>0</v>
      </c>
      <c r="G13" s="579">
        <f>SUM(G14:G14)</f>
        <v>0</v>
      </c>
      <c r="H13" s="85"/>
      <c r="I13" s="85"/>
      <c r="J13" s="579">
        <f>SUM(J14:J14)</f>
        <v>500</v>
      </c>
      <c r="K13" s="579">
        <f>SUM(K14:K14)</f>
        <v>0</v>
      </c>
      <c r="L13" s="579">
        <f>SUM(L14:L14)</f>
        <v>0</v>
      </c>
      <c r="M13" s="149"/>
      <c r="N13" s="85"/>
      <c r="O13" s="579">
        <f>SUM(O14:O14)</f>
        <v>0</v>
      </c>
      <c r="P13" s="579">
        <f>SUM(P14:P14)</f>
        <v>0</v>
      </c>
      <c r="Q13" s="579">
        <f>SUM(Q14:Q14)</f>
        <v>0</v>
      </c>
      <c r="R13" s="119"/>
      <c r="S13" s="80"/>
    </row>
    <row r="14" spans="1:19" s="57" customFormat="1" ht="24">
      <c r="A14" s="536">
        <v>151</v>
      </c>
      <c r="B14" s="73"/>
      <c r="C14" s="46" t="s">
        <v>273</v>
      </c>
      <c r="D14" s="85"/>
      <c r="E14" s="153"/>
      <c r="F14" s="153"/>
      <c r="G14" s="153"/>
      <c r="H14" s="85"/>
      <c r="I14" s="85">
        <v>2409</v>
      </c>
      <c r="J14" s="153">
        <v>500</v>
      </c>
      <c r="K14" s="153"/>
      <c r="L14" s="153"/>
      <c r="M14" s="60"/>
      <c r="N14" s="85"/>
      <c r="O14" s="153"/>
      <c r="P14" s="153"/>
      <c r="Q14" s="153"/>
      <c r="R14" s="53"/>
      <c r="S14" s="80" t="s">
        <v>264</v>
      </c>
    </row>
    <row r="15" spans="1:19" s="57" customFormat="1" ht="21.75" customHeight="1">
      <c r="A15" s="536"/>
      <c r="B15" s="226" t="s">
        <v>127</v>
      </c>
      <c r="C15" s="46"/>
      <c r="D15" s="85"/>
      <c r="E15" s="579">
        <f>SUM(E16)</f>
        <v>250</v>
      </c>
      <c r="F15" s="579">
        <f>SUM(F16)</f>
        <v>0</v>
      </c>
      <c r="G15" s="579">
        <f>SUM(G16)</f>
        <v>0</v>
      </c>
      <c r="H15" s="85"/>
      <c r="I15" s="85"/>
      <c r="J15" s="579">
        <f>SUM(J16)</f>
        <v>0</v>
      </c>
      <c r="K15" s="579">
        <f>SUM(K16)</f>
        <v>0</v>
      </c>
      <c r="L15" s="579">
        <f>SUM(L16)</f>
        <v>0</v>
      </c>
      <c r="M15" s="60"/>
      <c r="N15" s="85"/>
      <c r="O15" s="579">
        <f>SUM(O16)</f>
        <v>0</v>
      </c>
      <c r="P15" s="579">
        <f>SUM(P16)</f>
        <v>0</v>
      </c>
      <c r="Q15" s="579">
        <f>SUM(Q16)</f>
        <v>0</v>
      </c>
      <c r="R15" s="53"/>
      <c r="S15" s="80"/>
    </row>
    <row r="16" spans="1:19" s="57" customFormat="1" ht="24">
      <c r="A16" s="536">
        <v>254</v>
      </c>
      <c r="B16" s="73"/>
      <c r="C16" s="46" t="s">
        <v>444</v>
      </c>
      <c r="D16" s="85">
        <v>2413</v>
      </c>
      <c r="E16" s="153">
        <v>250</v>
      </c>
      <c r="F16" s="153"/>
      <c r="G16" s="153"/>
      <c r="H16" s="85"/>
      <c r="I16" s="85"/>
      <c r="J16" s="153"/>
      <c r="K16" s="153"/>
      <c r="L16" s="153"/>
      <c r="M16" s="60"/>
      <c r="N16" s="85"/>
      <c r="O16" s="153"/>
      <c r="P16" s="153"/>
      <c r="Q16" s="153"/>
      <c r="R16" s="53"/>
      <c r="S16" s="80" t="s">
        <v>264</v>
      </c>
    </row>
    <row r="17" spans="1:19" s="57" customFormat="1" ht="21.75" customHeight="1">
      <c r="A17" s="536"/>
      <c r="B17" s="610" t="s">
        <v>84</v>
      </c>
      <c r="C17" s="611"/>
      <c r="D17" s="85"/>
      <c r="E17" s="579">
        <f>SUM(E18:E18)</f>
        <v>0</v>
      </c>
      <c r="F17" s="579">
        <f>SUM(F18:F18)</f>
        <v>100</v>
      </c>
      <c r="G17" s="579">
        <f>SUM(G18:G18)</f>
        <v>0</v>
      </c>
      <c r="H17" s="85"/>
      <c r="I17" s="85"/>
      <c r="J17" s="579">
        <f>SUM(J18:J18)</f>
        <v>0</v>
      </c>
      <c r="K17" s="579">
        <f>SUM(K18:K18)</f>
        <v>0</v>
      </c>
      <c r="L17" s="579">
        <f>SUM(L18:L18)</f>
        <v>0</v>
      </c>
      <c r="M17" s="60"/>
      <c r="N17" s="85"/>
      <c r="O17" s="579">
        <f>SUM(O18:O18)</f>
        <v>0</v>
      </c>
      <c r="P17" s="579">
        <f>SUM(P18:P18)</f>
        <v>0</v>
      </c>
      <c r="Q17" s="579">
        <f>SUM(Q18:Q18)</f>
        <v>0</v>
      </c>
      <c r="R17" s="53"/>
      <c r="S17" s="80"/>
    </row>
    <row r="18" spans="1:19" s="57" customFormat="1" ht="36">
      <c r="A18" s="536">
        <v>47</v>
      </c>
      <c r="B18" s="73"/>
      <c r="C18" s="372" t="s">
        <v>433</v>
      </c>
      <c r="D18" s="85">
        <v>2414</v>
      </c>
      <c r="E18" s="153"/>
      <c r="F18" s="153">
        <v>100</v>
      </c>
      <c r="G18" s="153"/>
      <c r="H18" s="85"/>
      <c r="I18" s="85"/>
      <c r="J18" s="153"/>
      <c r="K18" s="153"/>
      <c r="L18" s="153"/>
      <c r="M18" s="60"/>
      <c r="N18" s="85"/>
      <c r="O18" s="153"/>
      <c r="P18" s="153"/>
      <c r="Q18" s="153"/>
      <c r="R18" s="53"/>
      <c r="S18" s="111" t="s">
        <v>269</v>
      </c>
    </row>
    <row r="19" spans="1:19" s="17" customFormat="1" ht="22.5" customHeight="1">
      <c r="A19" s="86"/>
      <c r="B19" s="16"/>
      <c r="C19" s="285"/>
      <c r="D19" s="86"/>
      <c r="E19" s="138">
        <f>E9+E13+E17+E15+E7</f>
        <v>900</v>
      </c>
      <c r="F19" s="138">
        <f>F9+F13+F17+F15+F7</f>
        <v>100</v>
      </c>
      <c r="G19" s="138">
        <f>G9+G13+G17+G15+G7</f>
        <v>0</v>
      </c>
      <c r="H19" s="84"/>
      <c r="I19" s="86"/>
      <c r="J19" s="138">
        <f>J9+J13+J17+J15+J7</f>
        <v>1500</v>
      </c>
      <c r="K19" s="138">
        <f>K9+K13+K17+K15+K7</f>
        <v>0</v>
      </c>
      <c r="L19" s="138">
        <f>L9+L13+L17+L15+L7</f>
        <v>0</v>
      </c>
      <c r="M19" s="142"/>
      <c r="N19" s="86"/>
      <c r="O19" s="138">
        <f>O9+O13+O17+O15+O7</f>
        <v>0</v>
      </c>
      <c r="P19" s="138">
        <f>P9+P13+P17+P15+P7</f>
        <v>1550</v>
      </c>
      <c r="Q19" s="138">
        <f>Q9+Q13+Q17+Q15+Q7</f>
        <v>0</v>
      </c>
      <c r="R19" s="144"/>
      <c r="S19" s="284"/>
    </row>
    <row r="20" spans="1:19" s="57" customFormat="1" ht="12.75">
      <c r="A20" s="231"/>
      <c r="C20" s="66"/>
      <c r="D20" s="102"/>
      <c r="E20" s="165"/>
      <c r="F20" s="165"/>
      <c r="G20" s="165"/>
      <c r="H20" s="115"/>
      <c r="I20" s="102"/>
      <c r="J20" s="54"/>
      <c r="K20" s="54"/>
      <c r="L20" s="54"/>
      <c r="M20" s="53"/>
      <c r="N20" s="102"/>
      <c r="O20" s="54"/>
      <c r="P20" s="54"/>
      <c r="Q20" s="54"/>
      <c r="R20" s="53"/>
      <c r="S20" s="55"/>
    </row>
    <row r="21" spans="1:19" s="57" customFormat="1" ht="12.75">
      <c r="A21" s="231"/>
      <c r="C21" s="66"/>
      <c r="D21" s="102"/>
      <c r="E21" s="165"/>
      <c r="F21" s="165"/>
      <c r="G21" s="165"/>
      <c r="H21" s="115"/>
      <c r="I21" s="102"/>
      <c r="J21" s="54"/>
      <c r="K21" s="54"/>
      <c r="L21" s="54"/>
      <c r="M21" s="53"/>
      <c r="N21" s="102"/>
      <c r="O21" s="54"/>
      <c r="P21" s="54"/>
      <c r="Q21" s="54"/>
      <c r="R21" s="53"/>
      <c r="S21" s="55"/>
    </row>
    <row r="22" spans="1:19" s="57" customFormat="1" ht="12.75">
      <c r="A22" s="231"/>
      <c r="C22" s="66"/>
      <c r="D22" s="102"/>
      <c r="E22" s="165"/>
      <c r="F22" s="165"/>
      <c r="G22" s="165"/>
      <c r="H22" s="115"/>
      <c r="I22" s="102"/>
      <c r="J22" s="54"/>
      <c r="K22" s="54"/>
      <c r="L22" s="54"/>
      <c r="M22" s="53"/>
      <c r="N22" s="102"/>
      <c r="O22" s="54"/>
      <c r="P22" s="54"/>
      <c r="Q22" s="54"/>
      <c r="R22" s="53"/>
      <c r="S22" s="55"/>
    </row>
    <row r="23" spans="1:19" s="57" customFormat="1" ht="12.75">
      <c r="A23" s="231"/>
      <c r="C23" s="66"/>
      <c r="D23" s="102"/>
      <c r="E23" s="165"/>
      <c r="F23" s="165"/>
      <c r="G23" s="165"/>
      <c r="H23" s="115"/>
      <c r="I23" s="102"/>
      <c r="J23" s="54"/>
      <c r="K23" s="54"/>
      <c r="L23" s="54"/>
      <c r="M23" s="53"/>
      <c r="N23" s="102"/>
      <c r="O23" s="54"/>
      <c r="P23" s="54"/>
      <c r="Q23" s="54"/>
      <c r="R23" s="53"/>
      <c r="S23" s="55"/>
    </row>
    <row r="24" spans="1:19" s="57" customFormat="1" ht="12.75">
      <c r="A24" s="231"/>
      <c r="C24" s="66"/>
      <c r="D24" s="102"/>
      <c r="E24" s="165"/>
      <c r="F24" s="165"/>
      <c r="G24" s="165"/>
      <c r="H24" s="115"/>
      <c r="I24" s="102"/>
      <c r="J24" s="54"/>
      <c r="K24" s="54"/>
      <c r="L24" s="54"/>
      <c r="M24" s="53"/>
      <c r="N24" s="102"/>
      <c r="O24" s="54"/>
      <c r="P24" s="54"/>
      <c r="Q24" s="54"/>
      <c r="R24" s="53"/>
      <c r="S24" s="55"/>
    </row>
    <row r="25" spans="1:19" s="57" customFormat="1" ht="12.75">
      <c r="A25" s="231"/>
      <c r="C25" s="66"/>
      <c r="D25" s="102"/>
      <c r="E25" s="165"/>
      <c r="F25" s="165"/>
      <c r="G25" s="165"/>
      <c r="H25" s="115"/>
      <c r="I25" s="102"/>
      <c r="J25" s="54"/>
      <c r="K25" s="54"/>
      <c r="L25" s="54"/>
      <c r="M25" s="53"/>
      <c r="N25" s="102"/>
      <c r="O25" s="54"/>
      <c r="P25" s="54"/>
      <c r="Q25" s="54"/>
      <c r="R25" s="53"/>
      <c r="S25" s="55"/>
    </row>
    <row r="26" spans="1:19" s="57" customFormat="1" ht="12.75">
      <c r="A26" s="231"/>
      <c r="C26" s="66"/>
      <c r="D26" s="102"/>
      <c r="E26" s="165"/>
      <c r="F26" s="165"/>
      <c r="G26" s="165"/>
      <c r="H26" s="115"/>
      <c r="I26" s="102"/>
      <c r="J26" s="54"/>
      <c r="K26" s="54"/>
      <c r="L26" s="54"/>
      <c r="M26" s="53"/>
      <c r="N26" s="102"/>
      <c r="O26" s="54"/>
      <c r="P26" s="54"/>
      <c r="Q26" s="54"/>
      <c r="R26" s="53"/>
      <c r="S26" s="55"/>
    </row>
    <row r="27" spans="1:19" s="57" customFormat="1" ht="12.75">
      <c r="A27" s="231"/>
      <c r="C27" s="66"/>
      <c r="D27" s="102"/>
      <c r="E27" s="165"/>
      <c r="F27" s="165"/>
      <c r="G27" s="165"/>
      <c r="H27" s="115"/>
      <c r="I27" s="102"/>
      <c r="J27" s="54"/>
      <c r="K27" s="54"/>
      <c r="L27" s="54"/>
      <c r="M27" s="53"/>
      <c r="N27" s="102"/>
      <c r="O27" s="54"/>
      <c r="P27" s="54"/>
      <c r="Q27" s="54"/>
      <c r="R27" s="53"/>
      <c r="S27" s="55"/>
    </row>
    <row r="28" spans="1:19" s="57" customFormat="1" ht="12.75">
      <c r="A28" s="231"/>
      <c r="C28" s="66"/>
      <c r="D28" s="102"/>
      <c r="E28" s="165"/>
      <c r="F28" s="165"/>
      <c r="G28" s="165"/>
      <c r="H28" s="115"/>
      <c r="I28" s="102"/>
      <c r="J28" s="54"/>
      <c r="K28" s="54"/>
      <c r="L28" s="54"/>
      <c r="M28" s="53"/>
      <c r="N28" s="102"/>
      <c r="O28" s="54"/>
      <c r="P28" s="54"/>
      <c r="Q28" s="54"/>
      <c r="R28" s="53"/>
      <c r="S28" s="55"/>
    </row>
    <row r="29" spans="1:19" s="57" customFormat="1" ht="12.75">
      <c r="A29" s="231"/>
      <c r="C29" s="66"/>
      <c r="D29" s="102"/>
      <c r="E29" s="165"/>
      <c r="F29" s="165"/>
      <c r="G29" s="165"/>
      <c r="H29" s="115"/>
      <c r="I29" s="102"/>
      <c r="J29" s="54"/>
      <c r="K29" s="54"/>
      <c r="L29" s="54"/>
      <c r="M29" s="53"/>
      <c r="N29" s="102"/>
      <c r="O29" s="54"/>
      <c r="P29" s="54"/>
      <c r="Q29" s="54"/>
      <c r="R29" s="53"/>
      <c r="S29" s="55"/>
    </row>
    <row r="30" spans="1:19" s="57" customFormat="1" ht="12.75">
      <c r="A30" s="231"/>
      <c r="C30" s="66"/>
      <c r="D30" s="102"/>
      <c r="E30" s="165"/>
      <c r="F30" s="165"/>
      <c r="G30" s="165"/>
      <c r="H30" s="115"/>
      <c r="I30" s="102"/>
      <c r="J30" s="54"/>
      <c r="K30" s="54"/>
      <c r="L30" s="54"/>
      <c r="M30" s="53"/>
      <c r="N30" s="102"/>
      <c r="O30" s="54"/>
      <c r="P30" s="54"/>
      <c r="Q30" s="54"/>
      <c r="R30" s="53"/>
      <c r="S30" s="55"/>
    </row>
    <row r="31" spans="1:19" s="57" customFormat="1" ht="12.75">
      <c r="A31" s="231"/>
      <c r="C31" s="66"/>
      <c r="D31" s="102"/>
      <c r="E31" s="165"/>
      <c r="F31" s="165"/>
      <c r="G31" s="165"/>
      <c r="H31" s="115"/>
      <c r="I31" s="102"/>
      <c r="J31" s="54"/>
      <c r="K31" s="54"/>
      <c r="L31" s="54"/>
      <c r="M31" s="53"/>
      <c r="N31" s="102"/>
      <c r="O31" s="54"/>
      <c r="P31" s="54"/>
      <c r="Q31" s="54"/>
      <c r="R31" s="53"/>
      <c r="S31" s="55"/>
    </row>
    <row r="32" spans="1:19" s="57" customFormat="1" ht="12.75">
      <c r="A32" s="231"/>
      <c r="C32" s="66"/>
      <c r="D32" s="102"/>
      <c r="E32" s="165"/>
      <c r="F32" s="165"/>
      <c r="G32" s="165"/>
      <c r="H32" s="115"/>
      <c r="I32" s="102"/>
      <c r="J32" s="54"/>
      <c r="K32" s="54"/>
      <c r="L32" s="54"/>
      <c r="M32" s="53"/>
      <c r="N32" s="102"/>
      <c r="O32" s="54"/>
      <c r="P32" s="54"/>
      <c r="Q32" s="54"/>
      <c r="R32" s="53"/>
      <c r="S32" s="55"/>
    </row>
    <row r="33" spans="1:19" s="57" customFormat="1" ht="12.75">
      <c r="A33" s="231"/>
      <c r="C33" s="66"/>
      <c r="D33" s="102"/>
      <c r="E33" s="165"/>
      <c r="F33" s="165"/>
      <c r="G33" s="165"/>
      <c r="H33" s="115"/>
      <c r="I33" s="102"/>
      <c r="J33" s="54"/>
      <c r="K33" s="54"/>
      <c r="L33" s="54"/>
      <c r="M33" s="53"/>
      <c r="N33" s="102"/>
      <c r="O33" s="54"/>
      <c r="P33" s="54"/>
      <c r="Q33" s="54"/>
      <c r="R33" s="53"/>
      <c r="S33" s="55"/>
    </row>
    <row r="34" spans="1:19" s="57" customFormat="1" ht="12.75">
      <c r="A34" s="231"/>
      <c r="C34" s="66"/>
      <c r="D34" s="102"/>
      <c r="E34" s="165"/>
      <c r="F34" s="165"/>
      <c r="G34" s="165"/>
      <c r="H34" s="115"/>
      <c r="I34" s="102"/>
      <c r="J34" s="54"/>
      <c r="K34" s="54"/>
      <c r="L34" s="54"/>
      <c r="M34" s="53"/>
      <c r="N34" s="102"/>
      <c r="O34" s="54"/>
      <c r="P34" s="54"/>
      <c r="Q34" s="54"/>
      <c r="R34" s="53"/>
      <c r="S34" s="55"/>
    </row>
    <row r="35" spans="1:19" s="57" customFormat="1" ht="12.75">
      <c r="A35" s="231"/>
      <c r="C35" s="66"/>
      <c r="D35" s="102"/>
      <c r="E35" s="165"/>
      <c r="F35" s="165"/>
      <c r="G35" s="165"/>
      <c r="H35" s="115"/>
      <c r="I35" s="102"/>
      <c r="J35" s="54"/>
      <c r="K35" s="54"/>
      <c r="L35" s="54"/>
      <c r="M35" s="53"/>
      <c r="N35" s="102"/>
      <c r="O35" s="54"/>
      <c r="P35" s="54"/>
      <c r="Q35" s="54"/>
      <c r="R35" s="53"/>
      <c r="S35" s="55"/>
    </row>
    <row r="36" spans="1:19" s="57" customFormat="1" ht="12.75">
      <c r="A36" s="231"/>
      <c r="C36" s="66"/>
      <c r="D36" s="102"/>
      <c r="E36" s="165"/>
      <c r="F36" s="165"/>
      <c r="G36" s="165"/>
      <c r="H36" s="115"/>
      <c r="I36" s="102"/>
      <c r="J36" s="54"/>
      <c r="K36" s="54"/>
      <c r="L36" s="54"/>
      <c r="M36" s="53"/>
      <c r="N36" s="102"/>
      <c r="O36" s="54"/>
      <c r="P36" s="54"/>
      <c r="Q36" s="54"/>
      <c r="R36" s="53"/>
      <c r="S36" s="55"/>
    </row>
    <row r="37" spans="1:19" s="57" customFormat="1" ht="12.75">
      <c r="A37" s="231"/>
      <c r="C37" s="66"/>
      <c r="D37" s="102"/>
      <c r="E37" s="165"/>
      <c r="F37" s="165"/>
      <c r="G37" s="165"/>
      <c r="H37" s="115"/>
      <c r="I37" s="102"/>
      <c r="J37" s="54"/>
      <c r="K37" s="54"/>
      <c r="L37" s="54"/>
      <c r="M37" s="53"/>
      <c r="N37" s="102"/>
      <c r="O37" s="54"/>
      <c r="P37" s="54"/>
      <c r="Q37" s="54"/>
      <c r="R37" s="53"/>
      <c r="S37" s="55"/>
    </row>
    <row r="38" spans="1:19" s="57" customFormat="1" ht="12.75">
      <c r="A38" s="231"/>
      <c r="C38" s="66"/>
      <c r="D38" s="102"/>
      <c r="E38" s="165"/>
      <c r="F38" s="165"/>
      <c r="G38" s="165"/>
      <c r="H38" s="115"/>
      <c r="I38" s="102"/>
      <c r="J38" s="54"/>
      <c r="K38" s="54"/>
      <c r="L38" s="54"/>
      <c r="M38" s="53"/>
      <c r="N38" s="102"/>
      <c r="O38" s="54"/>
      <c r="P38" s="54"/>
      <c r="Q38" s="54"/>
      <c r="R38" s="53"/>
      <c r="S38" s="55"/>
    </row>
    <row r="39" spans="1:19" s="57" customFormat="1" ht="12.75">
      <c r="A39" s="231"/>
      <c r="C39" s="66"/>
      <c r="D39" s="102"/>
      <c r="E39" s="165"/>
      <c r="F39" s="165"/>
      <c r="G39" s="165"/>
      <c r="H39" s="115"/>
      <c r="I39" s="102"/>
      <c r="J39" s="54"/>
      <c r="K39" s="54"/>
      <c r="L39" s="54"/>
      <c r="M39" s="53"/>
      <c r="N39" s="102"/>
      <c r="O39" s="54"/>
      <c r="P39" s="54"/>
      <c r="Q39" s="54"/>
      <c r="R39" s="53"/>
      <c r="S39" s="55"/>
    </row>
    <row r="40" spans="1:19" s="57" customFormat="1" ht="12.75">
      <c r="A40" s="231"/>
      <c r="C40" s="66"/>
      <c r="D40" s="102"/>
      <c r="E40" s="165"/>
      <c r="F40" s="165"/>
      <c r="G40" s="165"/>
      <c r="H40" s="115"/>
      <c r="I40" s="102"/>
      <c r="J40" s="54"/>
      <c r="K40" s="54"/>
      <c r="L40" s="54"/>
      <c r="M40" s="53"/>
      <c r="N40" s="102"/>
      <c r="O40" s="54"/>
      <c r="P40" s="54"/>
      <c r="Q40" s="54"/>
      <c r="R40" s="53"/>
      <c r="S40" s="55"/>
    </row>
    <row r="41" spans="1:19" s="57" customFormat="1" ht="12.75">
      <c r="A41" s="231"/>
      <c r="C41" s="66"/>
      <c r="D41" s="102"/>
      <c r="E41" s="165"/>
      <c r="F41" s="165"/>
      <c r="G41" s="165"/>
      <c r="H41" s="115"/>
      <c r="I41" s="102"/>
      <c r="J41" s="54"/>
      <c r="K41" s="54"/>
      <c r="L41" s="54"/>
      <c r="M41" s="53"/>
      <c r="N41" s="102"/>
      <c r="O41" s="54"/>
      <c r="P41" s="54"/>
      <c r="Q41" s="54"/>
      <c r="R41" s="53"/>
      <c r="S41" s="55"/>
    </row>
    <row r="42" spans="1:19" s="57" customFormat="1" ht="12.75">
      <c r="A42" s="231"/>
      <c r="C42" s="66"/>
      <c r="D42" s="102"/>
      <c r="E42" s="165"/>
      <c r="F42" s="165"/>
      <c r="G42" s="165"/>
      <c r="H42" s="115"/>
      <c r="I42" s="102"/>
      <c r="J42" s="54"/>
      <c r="K42" s="54"/>
      <c r="L42" s="54"/>
      <c r="M42" s="53"/>
      <c r="N42" s="102"/>
      <c r="O42" s="54"/>
      <c r="P42" s="54"/>
      <c r="Q42" s="54"/>
      <c r="R42" s="53"/>
      <c r="S42" s="55"/>
    </row>
    <row r="43" spans="1:19" s="57" customFormat="1" ht="12.75">
      <c r="A43" s="231"/>
      <c r="C43" s="66"/>
      <c r="D43" s="102"/>
      <c r="E43" s="165"/>
      <c r="F43" s="165"/>
      <c r="G43" s="165"/>
      <c r="H43" s="115"/>
      <c r="I43" s="102"/>
      <c r="J43" s="54"/>
      <c r="K43" s="54"/>
      <c r="L43" s="54"/>
      <c r="M43" s="53"/>
      <c r="N43" s="102"/>
      <c r="O43" s="54"/>
      <c r="P43" s="54"/>
      <c r="Q43" s="54"/>
      <c r="R43" s="53"/>
      <c r="S43" s="55"/>
    </row>
    <row r="44" spans="1:19" s="57" customFormat="1" ht="12.75">
      <c r="A44" s="231"/>
      <c r="C44" s="66"/>
      <c r="D44" s="102"/>
      <c r="E44" s="165"/>
      <c r="F44" s="165"/>
      <c r="G44" s="165"/>
      <c r="H44" s="115"/>
      <c r="I44" s="102"/>
      <c r="J44" s="54"/>
      <c r="K44" s="54"/>
      <c r="L44" s="54"/>
      <c r="M44" s="53"/>
      <c r="N44" s="102"/>
      <c r="O44" s="54"/>
      <c r="P44" s="54"/>
      <c r="Q44" s="54"/>
      <c r="R44" s="53"/>
      <c r="S44" s="55"/>
    </row>
    <row r="45" spans="1:19" s="57" customFormat="1" ht="12.75">
      <c r="A45" s="231"/>
      <c r="C45" s="66"/>
      <c r="D45" s="102"/>
      <c r="E45" s="165"/>
      <c r="F45" s="165"/>
      <c r="G45" s="165"/>
      <c r="H45" s="115"/>
      <c r="I45" s="102"/>
      <c r="J45" s="54"/>
      <c r="K45" s="54"/>
      <c r="L45" s="54"/>
      <c r="M45" s="53"/>
      <c r="N45" s="102"/>
      <c r="O45" s="54"/>
      <c r="P45" s="54"/>
      <c r="Q45" s="54"/>
      <c r="R45" s="53"/>
      <c r="S45" s="55"/>
    </row>
    <row r="46" spans="1:19" s="57" customFormat="1" ht="12.75">
      <c r="A46" s="231"/>
      <c r="C46" s="66"/>
      <c r="D46" s="102"/>
      <c r="E46" s="165"/>
      <c r="F46" s="165"/>
      <c r="G46" s="165"/>
      <c r="H46" s="115"/>
      <c r="I46" s="102"/>
      <c r="J46" s="54"/>
      <c r="K46" s="54"/>
      <c r="L46" s="54"/>
      <c r="M46" s="53"/>
      <c r="N46" s="102"/>
      <c r="O46" s="54"/>
      <c r="P46" s="54"/>
      <c r="Q46" s="54"/>
      <c r="R46" s="53"/>
      <c r="S46" s="55"/>
    </row>
    <row r="47" spans="1:19" s="57" customFormat="1" ht="12.75">
      <c r="A47" s="231"/>
      <c r="C47" s="66"/>
      <c r="D47" s="102"/>
      <c r="E47" s="165"/>
      <c r="F47" s="165"/>
      <c r="G47" s="165"/>
      <c r="H47" s="115"/>
      <c r="I47" s="102"/>
      <c r="J47" s="54"/>
      <c r="K47" s="54"/>
      <c r="L47" s="54"/>
      <c r="M47" s="53"/>
      <c r="N47" s="102"/>
      <c r="O47" s="54"/>
      <c r="P47" s="54"/>
      <c r="Q47" s="54"/>
      <c r="R47" s="53"/>
      <c r="S47" s="55"/>
    </row>
    <row r="48" spans="1:19" s="57" customFormat="1" ht="12.75">
      <c r="A48" s="231"/>
      <c r="C48" s="66"/>
      <c r="D48" s="102"/>
      <c r="E48" s="165"/>
      <c r="F48" s="165"/>
      <c r="G48" s="165"/>
      <c r="H48" s="115"/>
      <c r="I48" s="102"/>
      <c r="J48" s="54"/>
      <c r="K48" s="54"/>
      <c r="L48" s="54"/>
      <c r="M48" s="53"/>
      <c r="N48" s="102"/>
      <c r="O48" s="54"/>
      <c r="P48" s="54"/>
      <c r="Q48" s="54"/>
      <c r="R48" s="53"/>
      <c r="S48" s="55"/>
    </row>
    <row r="49" spans="1:19" s="57" customFormat="1" ht="12.75">
      <c r="A49" s="231"/>
      <c r="C49" s="66"/>
      <c r="D49" s="102"/>
      <c r="E49" s="165"/>
      <c r="F49" s="165"/>
      <c r="G49" s="165"/>
      <c r="H49" s="115"/>
      <c r="I49" s="102"/>
      <c r="J49" s="54"/>
      <c r="K49" s="54"/>
      <c r="L49" s="54"/>
      <c r="M49" s="53"/>
      <c r="N49" s="102"/>
      <c r="O49" s="54"/>
      <c r="P49" s="54"/>
      <c r="Q49" s="54"/>
      <c r="R49" s="53"/>
      <c r="S49" s="55"/>
    </row>
    <row r="50" spans="1:19" s="57" customFormat="1" ht="12.75">
      <c r="A50" s="231"/>
      <c r="C50" s="66"/>
      <c r="D50" s="102"/>
      <c r="E50" s="165"/>
      <c r="F50" s="165"/>
      <c r="G50" s="165"/>
      <c r="H50" s="115"/>
      <c r="I50" s="102"/>
      <c r="J50" s="54"/>
      <c r="K50" s="54"/>
      <c r="L50" s="54"/>
      <c r="M50" s="53"/>
      <c r="N50" s="102"/>
      <c r="O50" s="54"/>
      <c r="P50" s="54"/>
      <c r="Q50" s="54"/>
      <c r="R50" s="53"/>
      <c r="S50" s="55"/>
    </row>
    <row r="51" spans="1:19" s="57" customFormat="1" ht="12.75">
      <c r="A51" s="231"/>
      <c r="C51" s="66"/>
      <c r="D51" s="102"/>
      <c r="E51" s="165"/>
      <c r="F51" s="165"/>
      <c r="G51" s="165"/>
      <c r="H51" s="115"/>
      <c r="I51" s="102"/>
      <c r="J51" s="54"/>
      <c r="K51" s="54"/>
      <c r="L51" s="54"/>
      <c r="M51" s="53"/>
      <c r="N51" s="102"/>
      <c r="O51" s="54"/>
      <c r="P51" s="54"/>
      <c r="Q51" s="54"/>
      <c r="R51" s="53"/>
      <c r="S51" s="55"/>
    </row>
    <row r="52" spans="1:19" s="57" customFormat="1" ht="12.75">
      <c r="A52" s="231"/>
      <c r="C52" s="66"/>
      <c r="D52" s="102"/>
      <c r="E52" s="165"/>
      <c r="F52" s="165"/>
      <c r="G52" s="165"/>
      <c r="H52" s="115"/>
      <c r="I52" s="102"/>
      <c r="J52" s="54"/>
      <c r="K52" s="54"/>
      <c r="L52" s="54"/>
      <c r="M52" s="53"/>
      <c r="N52" s="102"/>
      <c r="O52" s="54"/>
      <c r="P52" s="54"/>
      <c r="Q52" s="54"/>
      <c r="R52" s="53"/>
      <c r="S52" s="55"/>
    </row>
    <row r="53" spans="1:19" s="57" customFormat="1" ht="12.75">
      <c r="A53" s="231"/>
      <c r="C53" s="66"/>
      <c r="D53" s="102"/>
      <c r="E53" s="165"/>
      <c r="F53" s="165"/>
      <c r="G53" s="165"/>
      <c r="H53" s="115"/>
      <c r="I53" s="102"/>
      <c r="J53" s="54"/>
      <c r="K53" s="54"/>
      <c r="L53" s="54"/>
      <c r="M53" s="53"/>
      <c r="N53" s="102"/>
      <c r="O53" s="54"/>
      <c r="P53" s="54"/>
      <c r="Q53" s="54"/>
      <c r="R53" s="53"/>
      <c r="S53" s="55"/>
    </row>
    <row r="54" spans="1:19" s="57" customFormat="1" ht="12.75">
      <c r="A54" s="231"/>
      <c r="C54" s="66"/>
      <c r="D54" s="102"/>
      <c r="E54" s="165"/>
      <c r="F54" s="165"/>
      <c r="G54" s="165"/>
      <c r="H54" s="115"/>
      <c r="I54" s="102"/>
      <c r="J54" s="54"/>
      <c r="K54" s="54"/>
      <c r="L54" s="54"/>
      <c r="M54" s="53"/>
      <c r="N54" s="102"/>
      <c r="O54" s="54"/>
      <c r="P54" s="54"/>
      <c r="Q54" s="54"/>
      <c r="R54" s="53"/>
      <c r="S54" s="55"/>
    </row>
    <row r="55" spans="1:19" s="57" customFormat="1" ht="12.75">
      <c r="A55" s="231"/>
      <c r="C55" s="66"/>
      <c r="D55" s="102"/>
      <c r="E55" s="165"/>
      <c r="F55" s="165"/>
      <c r="G55" s="165"/>
      <c r="H55" s="115"/>
      <c r="I55" s="102"/>
      <c r="J55" s="54"/>
      <c r="K55" s="54"/>
      <c r="L55" s="54"/>
      <c r="M55" s="53"/>
      <c r="N55" s="102"/>
      <c r="O55" s="54"/>
      <c r="P55" s="54"/>
      <c r="Q55" s="54"/>
      <c r="R55" s="53"/>
      <c r="S55" s="55"/>
    </row>
    <row r="56" spans="1:19" s="57" customFormat="1" ht="12.75">
      <c r="A56" s="231"/>
      <c r="C56" s="66"/>
      <c r="D56" s="102"/>
      <c r="E56" s="165"/>
      <c r="F56" s="165"/>
      <c r="G56" s="165"/>
      <c r="H56" s="115"/>
      <c r="I56" s="102"/>
      <c r="J56" s="54"/>
      <c r="K56" s="54"/>
      <c r="L56" s="54"/>
      <c r="M56" s="53"/>
      <c r="N56" s="102"/>
      <c r="O56" s="54"/>
      <c r="P56" s="54"/>
      <c r="Q56" s="54"/>
      <c r="R56" s="53"/>
      <c r="S56" s="55"/>
    </row>
    <row r="57" spans="1:19" s="57" customFormat="1" ht="12.75">
      <c r="A57" s="231"/>
      <c r="C57" s="66"/>
      <c r="D57" s="102"/>
      <c r="E57" s="165"/>
      <c r="F57" s="165"/>
      <c r="G57" s="165"/>
      <c r="H57" s="115"/>
      <c r="I57" s="102"/>
      <c r="J57" s="54"/>
      <c r="K57" s="54"/>
      <c r="L57" s="54"/>
      <c r="M57" s="53"/>
      <c r="N57" s="102"/>
      <c r="O57" s="54"/>
      <c r="P57" s="54"/>
      <c r="Q57" s="54"/>
      <c r="R57" s="53"/>
      <c r="S57" s="55"/>
    </row>
    <row r="58" spans="1:19" s="57" customFormat="1" ht="12.75">
      <c r="A58" s="231"/>
      <c r="C58" s="66"/>
      <c r="D58" s="102"/>
      <c r="E58" s="165"/>
      <c r="F58" s="165"/>
      <c r="G58" s="165"/>
      <c r="H58" s="115"/>
      <c r="I58" s="102"/>
      <c r="J58" s="54"/>
      <c r="K58" s="54"/>
      <c r="L58" s="54"/>
      <c r="M58" s="53"/>
      <c r="N58" s="102"/>
      <c r="O58" s="54"/>
      <c r="P58" s="54"/>
      <c r="Q58" s="54"/>
      <c r="R58" s="53"/>
      <c r="S58" s="55"/>
    </row>
    <row r="59" spans="1:19" s="57" customFormat="1" ht="12.75">
      <c r="A59" s="231"/>
      <c r="C59" s="66"/>
      <c r="D59" s="102"/>
      <c r="E59" s="165"/>
      <c r="F59" s="165"/>
      <c r="G59" s="165"/>
      <c r="H59" s="115"/>
      <c r="I59" s="102"/>
      <c r="J59" s="54"/>
      <c r="K59" s="54"/>
      <c r="L59" s="54"/>
      <c r="M59" s="53"/>
      <c r="N59" s="102"/>
      <c r="O59" s="54"/>
      <c r="P59" s="54"/>
      <c r="Q59" s="54"/>
      <c r="R59" s="53"/>
      <c r="S59" s="55"/>
    </row>
    <row r="60" spans="1:19" s="57" customFormat="1" ht="12.75">
      <c r="A60" s="231"/>
      <c r="C60" s="66"/>
      <c r="D60" s="102"/>
      <c r="E60" s="165"/>
      <c r="F60" s="165"/>
      <c r="G60" s="165"/>
      <c r="H60" s="115"/>
      <c r="I60" s="102"/>
      <c r="J60" s="54"/>
      <c r="K60" s="54"/>
      <c r="L60" s="54"/>
      <c r="M60" s="53"/>
      <c r="N60" s="102"/>
      <c r="O60" s="54"/>
      <c r="P60" s="54"/>
      <c r="Q60" s="54"/>
      <c r="R60" s="53"/>
      <c r="S60" s="55"/>
    </row>
    <row r="61" spans="1:19" s="57" customFormat="1" ht="12.75">
      <c r="A61" s="231"/>
      <c r="C61" s="66"/>
      <c r="D61" s="102"/>
      <c r="E61" s="165"/>
      <c r="F61" s="165"/>
      <c r="G61" s="165"/>
      <c r="H61" s="115"/>
      <c r="I61" s="102"/>
      <c r="J61" s="54"/>
      <c r="K61" s="54"/>
      <c r="L61" s="54"/>
      <c r="M61" s="53"/>
      <c r="N61" s="102"/>
      <c r="O61" s="54"/>
      <c r="P61" s="54"/>
      <c r="Q61" s="54"/>
      <c r="R61" s="53"/>
      <c r="S61" s="55"/>
    </row>
    <row r="62" spans="1:19" s="57" customFormat="1" ht="12.75">
      <c r="A62" s="231"/>
      <c r="C62" s="66"/>
      <c r="D62" s="102"/>
      <c r="E62" s="165"/>
      <c r="F62" s="165"/>
      <c r="G62" s="165"/>
      <c r="H62" s="115"/>
      <c r="I62" s="102"/>
      <c r="J62" s="54"/>
      <c r="K62" s="54"/>
      <c r="L62" s="54"/>
      <c r="M62" s="53"/>
      <c r="N62" s="102"/>
      <c r="O62" s="54"/>
      <c r="P62" s="54"/>
      <c r="Q62" s="54"/>
      <c r="R62" s="53"/>
      <c r="S62" s="55"/>
    </row>
    <row r="63" spans="1:19" s="57" customFormat="1" ht="12.75">
      <c r="A63" s="231"/>
      <c r="C63" s="66"/>
      <c r="D63" s="102"/>
      <c r="E63" s="165"/>
      <c r="F63" s="165"/>
      <c r="G63" s="165"/>
      <c r="H63" s="115"/>
      <c r="I63" s="102"/>
      <c r="J63" s="54"/>
      <c r="K63" s="54"/>
      <c r="L63" s="54"/>
      <c r="M63" s="53"/>
      <c r="N63" s="102"/>
      <c r="O63" s="54"/>
      <c r="P63" s="54"/>
      <c r="Q63" s="54"/>
      <c r="R63" s="53"/>
      <c r="S63" s="55"/>
    </row>
    <row r="64" spans="1:19" s="57" customFormat="1" ht="12.75">
      <c r="A64" s="231"/>
      <c r="C64" s="66"/>
      <c r="D64" s="102"/>
      <c r="E64" s="165"/>
      <c r="F64" s="165"/>
      <c r="G64" s="165"/>
      <c r="H64" s="115"/>
      <c r="I64" s="102"/>
      <c r="J64" s="54"/>
      <c r="K64" s="54"/>
      <c r="L64" s="54"/>
      <c r="M64" s="53"/>
      <c r="N64" s="102"/>
      <c r="O64" s="54"/>
      <c r="P64" s="54"/>
      <c r="Q64" s="54"/>
      <c r="R64" s="53"/>
      <c r="S64" s="55"/>
    </row>
    <row r="65" spans="1:19" s="57" customFormat="1" ht="12.75">
      <c r="A65" s="231"/>
      <c r="C65" s="66"/>
      <c r="D65" s="102"/>
      <c r="E65" s="165"/>
      <c r="F65" s="165"/>
      <c r="G65" s="165"/>
      <c r="H65" s="115"/>
      <c r="I65" s="102"/>
      <c r="J65" s="54"/>
      <c r="K65" s="54"/>
      <c r="L65" s="54"/>
      <c r="M65" s="53"/>
      <c r="N65" s="102"/>
      <c r="O65" s="54"/>
      <c r="P65" s="54"/>
      <c r="Q65" s="54"/>
      <c r="R65" s="53"/>
      <c r="S65" s="55"/>
    </row>
    <row r="66" spans="1:19" s="57" customFormat="1" ht="12.75">
      <c r="A66" s="231"/>
      <c r="C66" s="66"/>
      <c r="D66" s="102"/>
      <c r="E66" s="165"/>
      <c r="F66" s="165"/>
      <c r="G66" s="165"/>
      <c r="H66" s="115"/>
      <c r="I66" s="102"/>
      <c r="J66" s="54"/>
      <c r="K66" s="54"/>
      <c r="L66" s="54"/>
      <c r="M66" s="53"/>
      <c r="N66" s="102"/>
      <c r="O66" s="54"/>
      <c r="P66" s="54"/>
      <c r="Q66" s="54"/>
      <c r="R66" s="53"/>
      <c r="S66" s="55"/>
    </row>
    <row r="67" spans="1:19" s="57" customFormat="1" ht="12.75">
      <c r="A67" s="231"/>
      <c r="C67" s="66"/>
      <c r="D67" s="102"/>
      <c r="E67" s="165"/>
      <c r="F67" s="165"/>
      <c r="G67" s="165"/>
      <c r="H67" s="115"/>
      <c r="I67" s="102"/>
      <c r="J67" s="54"/>
      <c r="K67" s="54"/>
      <c r="L67" s="54"/>
      <c r="M67" s="53"/>
      <c r="N67" s="102"/>
      <c r="O67" s="54"/>
      <c r="P67" s="54"/>
      <c r="Q67" s="54"/>
      <c r="R67" s="53"/>
      <c r="S67" s="55"/>
    </row>
    <row r="68" spans="1:19" s="57" customFormat="1" ht="12.75">
      <c r="A68" s="231"/>
      <c r="C68" s="66"/>
      <c r="D68" s="102"/>
      <c r="E68" s="165"/>
      <c r="F68" s="165"/>
      <c r="G68" s="165"/>
      <c r="H68" s="115"/>
      <c r="I68" s="102"/>
      <c r="J68" s="54"/>
      <c r="K68" s="54"/>
      <c r="L68" s="54"/>
      <c r="M68" s="53"/>
      <c r="N68" s="102"/>
      <c r="O68" s="54"/>
      <c r="P68" s="54"/>
      <c r="Q68" s="54"/>
      <c r="R68" s="53"/>
      <c r="S68" s="55"/>
    </row>
    <row r="69" spans="1:19" s="57" customFormat="1" ht="12.75">
      <c r="A69" s="231"/>
      <c r="C69" s="66"/>
      <c r="D69" s="102"/>
      <c r="E69" s="165"/>
      <c r="F69" s="165"/>
      <c r="G69" s="165"/>
      <c r="H69" s="115"/>
      <c r="I69" s="102"/>
      <c r="J69" s="54"/>
      <c r="K69" s="54"/>
      <c r="L69" s="54"/>
      <c r="M69" s="53"/>
      <c r="N69" s="102"/>
      <c r="O69" s="54"/>
      <c r="P69" s="54"/>
      <c r="Q69" s="54"/>
      <c r="R69" s="53"/>
      <c r="S69" s="55"/>
    </row>
    <row r="70" spans="1:19" s="57" customFormat="1" ht="12.75">
      <c r="A70" s="231"/>
      <c r="C70" s="66"/>
      <c r="D70" s="102"/>
      <c r="E70" s="165"/>
      <c r="F70" s="165"/>
      <c r="G70" s="165"/>
      <c r="H70" s="115"/>
      <c r="I70" s="102"/>
      <c r="J70" s="54"/>
      <c r="K70" s="54"/>
      <c r="L70" s="54"/>
      <c r="M70" s="53"/>
      <c r="N70" s="102"/>
      <c r="O70" s="54"/>
      <c r="P70" s="54"/>
      <c r="Q70" s="54"/>
      <c r="R70" s="53"/>
      <c r="S70" s="55"/>
    </row>
    <row r="71" spans="1:19" s="57" customFormat="1" ht="12.75">
      <c r="A71" s="231"/>
      <c r="C71" s="66"/>
      <c r="D71" s="102"/>
      <c r="E71" s="165"/>
      <c r="F71" s="165"/>
      <c r="G71" s="165"/>
      <c r="H71" s="115"/>
      <c r="I71" s="102"/>
      <c r="J71" s="54"/>
      <c r="K71" s="54"/>
      <c r="L71" s="54"/>
      <c r="M71" s="53"/>
      <c r="N71" s="102"/>
      <c r="O71" s="54"/>
      <c r="P71" s="54"/>
      <c r="Q71" s="54"/>
      <c r="R71" s="53"/>
      <c r="S71" s="55"/>
    </row>
    <row r="72" spans="1:19" s="57" customFormat="1" ht="12.75">
      <c r="A72" s="231"/>
      <c r="C72" s="66"/>
      <c r="D72" s="102"/>
      <c r="E72" s="165"/>
      <c r="F72" s="165"/>
      <c r="G72" s="165"/>
      <c r="H72" s="115"/>
      <c r="I72" s="102"/>
      <c r="J72" s="54"/>
      <c r="K72" s="54"/>
      <c r="L72" s="54"/>
      <c r="M72" s="53"/>
      <c r="N72" s="102"/>
      <c r="O72" s="54"/>
      <c r="P72" s="54"/>
      <c r="Q72" s="54"/>
      <c r="R72" s="53"/>
      <c r="S72" s="55"/>
    </row>
    <row r="73" spans="1:19" s="57" customFormat="1" ht="12.75">
      <c r="A73" s="231"/>
      <c r="C73" s="66"/>
      <c r="D73" s="102"/>
      <c r="E73" s="165"/>
      <c r="F73" s="165"/>
      <c r="G73" s="165"/>
      <c r="H73" s="115"/>
      <c r="I73" s="102"/>
      <c r="J73" s="54"/>
      <c r="K73" s="54"/>
      <c r="L73" s="54"/>
      <c r="M73" s="53"/>
      <c r="N73" s="102"/>
      <c r="O73" s="54"/>
      <c r="P73" s="54"/>
      <c r="Q73" s="54"/>
      <c r="R73" s="53"/>
      <c r="S73" s="55"/>
    </row>
    <row r="74" spans="1:19" s="57" customFormat="1" ht="12.75">
      <c r="A74" s="231"/>
      <c r="C74" s="66"/>
      <c r="D74" s="102"/>
      <c r="E74" s="165"/>
      <c r="F74" s="165"/>
      <c r="G74" s="165"/>
      <c r="H74" s="115"/>
      <c r="I74" s="102"/>
      <c r="J74" s="54"/>
      <c r="K74" s="54"/>
      <c r="L74" s="54"/>
      <c r="M74" s="53"/>
      <c r="N74" s="102"/>
      <c r="O74" s="54"/>
      <c r="P74" s="54"/>
      <c r="Q74" s="54"/>
      <c r="R74" s="53"/>
      <c r="S74" s="55"/>
    </row>
    <row r="75" spans="1:19" s="57" customFormat="1" ht="12.75">
      <c r="A75" s="231"/>
      <c r="C75" s="66"/>
      <c r="D75" s="102"/>
      <c r="E75" s="165"/>
      <c r="F75" s="165"/>
      <c r="G75" s="165"/>
      <c r="H75" s="115"/>
      <c r="I75" s="102"/>
      <c r="J75" s="54"/>
      <c r="K75" s="54"/>
      <c r="L75" s="54"/>
      <c r="M75" s="53"/>
      <c r="N75" s="102"/>
      <c r="O75" s="54"/>
      <c r="P75" s="54"/>
      <c r="Q75" s="54"/>
      <c r="R75" s="53"/>
      <c r="S75" s="55"/>
    </row>
    <row r="76" spans="1:19" s="57" customFormat="1" ht="12.75">
      <c r="A76" s="231"/>
      <c r="C76" s="66"/>
      <c r="D76" s="102"/>
      <c r="E76" s="165"/>
      <c r="F76" s="165"/>
      <c r="G76" s="165"/>
      <c r="H76" s="115"/>
      <c r="I76" s="102"/>
      <c r="J76" s="54"/>
      <c r="K76" s="54"/>
      <c r="L76" s="54"/>
      <c r="M76" s="53"/>
      <c r="N76" s="102"/>
      <c r="O76" s="54"/>
      <c r="P76" s="54"/>
      <c r="Q76" s="54"/>
      <c r="R76" s="53"/>
      <c r="S76" s="55"/>
    </row>
    <row r="77" spans="1:19" s="57" customFormat="1" ht="12.75">
      <c r="A77" s="231"/>
      <c r="C77" s="66"/>
      <c r="D77" s="102"/>
      <c r="E77" s="165"/>
      <c r="F77" s="165"/>
      <c r="G77" s="165"/>
      <c r="H77" s="115"/>
      <c r="I77" s="102"/>
      <c r="J77" s="54"/>
      <c r="K77" s="54"/>
      <c r="L77" s="54"/>
      <c r="M77" s="53"/>
      <c r="N77" s="102"/>
      <c r="O77" s="54"/>
      <c r="P77" s="54"/>
      <c r="Q77" s="54"/>
      <c r="R77" s="53"/>
      <c r="S77" s="55"/>
    </row>
    <row r="78" spans="1:19" s="57" customFormat="1" ht="12.75">
      <c r="A78" s="231"/>
      <c r="C78" s="66"/>
      <c r="D78" s="102"/>
      <c r="E78" s="165"/>
      <c r="F78" s="165"/>
      <c r="G78" s="165"/>
      <c r="H78" s="115"/>
      <c r="I78" s="102"/>
      <c r="J78" s="54"/>
      <c r="K78" s="54"/>
      <c r="L78" s="54"/>
      <c r="M78" s="53"/>
      <c r="N78" s="102"/>
      <c r="O78" s="54"/>
      <c r="P78" s="54"/>
      <c r="Q78" s="54"/>
      <c r="R78" s="53"/>
      <c r="S78" s="55"/>
    </row>
    <row r="79" spans="1:19" s="57" customFormat="1" ht="12.75">
      <c r="A79" s="231"/>
      <c r="C79" s="66"/>
      <c r="D79" s="102"/>
      <c r="E79" s="165"/>
      <c r="F79" s="165"/>
      <c r="G79" s="165"/>
      <c r="H79" s="115"/>
      <c r="I79" s="102"/>
      <c r="J79" s="54"/>
      <c r="K79" s="54"/>
      <c r="L79" s="54"/>
      <c r="M79" s="53"/>
      <c r="N79" s="102"/>
      <c r="O79" s="54"/>
      <c r="P79" s="54"/>
      <c r="Q79" s="54"/>
      <c r="R79" s="53"/>
      <c r="S79" s="55"/>
    </row>
    <row r="80" spans="1:19" s="57" customFormat="1" ht="12.75">
      <c r="A80" s="231"/>
      <c r="C80" s="66"/>
      <c r="D80" s="102"/>
      <c r="E80" s="165"/>
      <c r="F80" s="165"/>
      <c r="G80" s="165"/>
      <c r="H80" s="115"/>
      <c r="I80" s="102"/>
      <c r="J80" s="54"/>
      <c r="K80" s="54"/>
      <c r="L80" s="54"/>
      <c r="M80" s="53"/>
      <c r="N80" s="102"/>
      <c r="O80" s="54"/>
      <c r="P80" s="54"/>
      <c r="Q80" s="54"/>
      <c r="R80" s="53"/>
      <c r="S80" s="55"/>
    </row>
    <row r="81" spans="1:19" s="57" customFormat="1" ht="12.75">
      <c r="A81" s="231"/>
      <c r="C81" s="66"/>
      <c r="D81" s="102"/>
      <c r="E81" s="165"/>
      <c r="F81" s="165"/>
      <c r="G81" s="165"/>
      <c r="H81" s="115"/>
      <c r="I81" s="102"/>
      <c r="J81" s="54"/>
      <c r="K81" s="54"/>
      <c r="L81" s="54"/>
      <c r="M81" s="53"/>
      <c r="N81" s="102"/>
      <c r="O81" s="54"/>
      <c r="P81" s="54"/>
      <c r="Q81" s="54"/>
      <c r="R81" s="53"/>
      <c r="S81" s="55"/>
    </row>
    <row r="82" spans="1:19" s="57" customFormat="1" ht="12.75">
      <c r="A82" s="231"/>
      <c r="C82" s="66"/>
      <c r="D82" s="102"/>
      <c r="E82" s="165"/>
      <c r="F82" s="165"/>
      <c r="G82" s="165"/>
      <c r="H82" s="115"/>
      <c r="I82" s="102"/>
      <c r="J82" s="54"/>
      <c r="K82" s="54"/>
      <c r="L82" s="54"/>
      <c r="M82" s="53"/>
      <c r="N82" s="102"/>
      <c r="O82" s="54"/>
      <c r="P82" s="54"/>
      <c r="Q82" s="54"/>
      <c r="R82" s="53"/>
      <c r="S82" s="55"/>
    </row>
    <row r="83" spans="1:19" s="57" customFormat="1" ht="12.75">
      <c r="A83" s="231"/>
      <c r="C83" s="66"/>
      <c r="D83" s="102"/>
      <c r="E83" s="165"/>
      <c r="F83" s="165"/>
      <c r="G83" s="165"/>
      <c r="H83" s="115"/>
      <c r="I83" s="102"/>
      <c r="J83" s="54"/>
      <c r="K83" s="54"/>
      <c r="L83" s="54"/>
      <c r="M83" s="53"/>
      <c r="N83" s="102"/>
      <c r="O83" s="54"/>
      <c r="P83" s="54"/>
      <c r="Q83" s="54"/>
      <c r="R83" s="53"/>
      <c r="S83" s="55"/>
    </row>
    <row r="84" spans="1:19" s="57" customFormat="1" ht="12.75">
      <c r="A84" s="231"/>
      <c r="C84" s="66"/>
      <c r="D84" s="102"/>
      <c r="E84" s="165"/>
      <c r="F84" s="165"/>
      <c r="G84" s="165"/>
      <c r="H84" s="115"/>
      <c r="I84" s="102"/>
      <c r="J84" s="54"/>
      <c r="K84" s="54"/>
      <c r="L84" s="54"/>
      <c r="M84" s="53"/>
      <c r="N84" s="102"/>
      <c r="O84" s="54"/>
      <c r="P84" s="54"/>
      <c r="Q84" s="54"/>
      <c r="R84" s="53"/>
      <c r="S84" s="55"/>
    </row>
    <row r="85" spans="1:19" s="57" customFormat="1" ht="12.75">
      <c r="A85" s="231"/>
      <c r="C85" s="66"/>
      <c r="D85" s="102"/>
      <c r="E85" s="165"/>
      <c r="F85" s="165"/>
      <c r="G85" s="165"/>
      <c r="H85" s="115"/>
      <c r="I85" s="102"/>
      <c r="J85" s="54"/>
      <c r="K85" s="54"/>
      <c r="L85" s="54"/>
      <c r="M85" s="53"/>
      <c r="N85" s="102"/>
      <c r="O85" s="54"/>
      <c r="P85" s="54"/>
      <c r="Q85" s="54"/>
      <c r="R85" s="53"/>
      <c r="S85" s="55"/>
    </row>
    <row r="86" spans="1:19" s="57" customFormat="1" ht="12.75">
      <c r="A86" s="231"/>
      <c r="C86" s="66"/>
      <c r="D86" s="102"/>
      <c r="E86" s="165"/>
      <c r="F86" s="165"/>
      <c r="G86" s="165"/>
      <c r="H86" s="115"/>
      <c r="I86" s="102"/>
      <c r="J86" s="54"/>
      <c r="K86" s="54"/>
      <c r="L86" s="54"/>
      <c r="M86" s="53"/>
      <c r="N86" s="102"/>
      <c r="O86" s="54"/>
      <c r="P86" s="54"/>
      <c r="Q86" s="54"/>
      <c r="R86" s="53"/>
      <c r="S86" s="55"/>
    </row>
    <row r="87" spans="1:19" s="57" customFormat="1" ht="12.75">
      <c r="A87" s="231"/>
      <c r="C87" s="66"/>
      <c r="D87" s="102"/>
      <c r="E87" s="165"/>
      <c r="F87" s="165"/>
      <c r="G87" s="165"/>
      <c r="H87" s="115"/>
      <c r="I87" s="102"/>
      <c r="J87" s="54"/>
      <c r="K87" s="54"/>
      <c r="L87" s="54"/>
      <c r="M87" s="53"/>
      <c r="N87" s="102"/>
      <c r="O87" s="54"/>
      <c r="P87" s="54"/>
      <c r="Q87" s="54"/>
      <c r="R87" s="53"/>
      <c r="S87" s="55"/>
    </row>
    <row r="88" spans="1:19" s="57" customFormat="1" ht="12.75">
      <c r="A88" s="231"/>
      <c r="C88" s="66"/>
      <c r="D88" s="102"/>
      <c r="E88" s="165"/>
      <c r="F88" s="165"/>
      <c r="G88" s="165"/>
      <c r="H88" s="115"/>
      <c r="I88" s="102"/>
      <c r="J88" s="54"/>
      <c r="K88" s="54"/>
      <c r="L88" s="54"/>
      <c r="M88" s="53"/>
      <c r="N88" s="102"/>
      <c r="O88" s="54"/>
      <c r="P88" s="54"/>
      <c r="Q88" s="54"/>
      <c r="R88" s="53"/>
      <c r="S88" s="55"/>
    </row>
    <row r="89" spans="1:19" s="57" customFormat="1" ht="12.75">
      <c r="A89" s="231"/>
      <c r="C89" s="66"/>
      <c r="D89" s="102"/>
      <c r="E89" s="165"/>
      <c r="F89" s="165"/>
      <c r="G89" s="165"/>
      <c r="H89" s="115"/>
      <c r="I89" s="102"/>
      <c r="J89" s="54"/>
      <c r="K89" s="54"/>
      <c r="L89" s="54"/>
      <c r="M89" s="53"/>
      <c r="N89" s="102"/>
      <c r="O89" s="54"/>
      <c r="P89" s="54"/>
      <c r="Q89" s="54"/>
      <c r="R89" s="53"/>
      <c r="S89" s="55"/>
    </row>
    <row r="90" spans="1:19" s="57" customFormat="1" ht="12.75">
      <c r="A90" s="231"/>
      <c r="C90" s="66"/>
      <c r="D90" s="102"/>
      <c r="E90" s="165"/>
      <c r="F90" s="165"/>
      <c r="G90" s="165"/>
      <c r="H90" s="115"/>
      <c r="I90" s="102"/>
      <c r="J90" s="54"/>
      <c r="K90" s="54"/>
      <c r="L90" s="54"/>
      <c r="M90" s="53"/>
      <c r="N90" s="102"/>
      <c r="O90" s="54"/>
      <c r="P90" s="54"/>
      <c r="Q90" s="54"/>
      <c r="R90" s="53"/>
      <c r="S90" s="55"/>
    </row>
    <row r="91" spans="1:19" s="57" customFormat="1" ht="12.75">
      <c r="A91" s="231"/>
      <c r="C91" s="66"/>
      <c r="D91" s="102"/>
      <c r="E91" s="165"/>
      <c r="F91" s="165"/>
      <c r="G91" s="165"/>
      <c r="H91" s="115"/>
      <c r="I91" s="102"/>
      <c r="J91" s="54"/>
      <c r="K91" s="54"/>
      <c r="L91" s="54"/>
      <c r="M91" s="53"/>
      <c r="N91" s="102"/>
      <c r="O91" s="54"/>
      <c r="P91" s="54"/>
      <c r="Q91" s="54"/>
      <c r="R91" s="53"/>
      <c r="S91" s="55"/>
    </row>
    <row r="92" spans="1:19" s="57" customFormat="1" ht="12.75">
      <c r="A92" s="231"/>
      <c r="C92" s="66"/>
      <c r="D92" s="102"/>
      <c r="E92" s="165"/>
      <c r="F92" s="165"/>
      <c r="G92" s="165"/>
      <c r="H92" s="115"/>
      <c r="I92" s="102"/>
      <c r="J92" s="54"/>
      <c r="K92" s="54"/>
      <c r="L92" s="54"/>
      <c r="M92" s="53"/>
      <c r="N92" s="102"/>
      <c r="O92" s="54"/>
      <c r="P92" s="54"/>
      <c r="Q92" s="54"/>
      <c r="R92" s="53"/>
      <c r="S92" s="55"/>
    </row>
    <row r="93" spans="1:19" s="57" customFormat="1" ht="12.75">
      <c r="A93" s="231"/>
      <c r="C93" s="66"/>
      <c r="D93" s="102"/>
      <c r="E93" s="165"/>
      <c r="F93" s="165"/>
      <c r="G93" s="165"/>
      <c r="H93" s="115"/>
      <c r="I93" s="102"/>
      <c r="J93" s="54"/>
      <c r="K93" s="54"/>
      <c r="L93" s="54"/>
      <c r="M93" s="53"/>
      <c r="N93" s="102"/>
      <c r="O93" s="54"/>
      <c r="P93" s="54"/>
      <c r="Q93" s="54"/>
      <c r="R93" s="53"/>
      <c r="S93" s="55"/>
    </row>
    <row r="94" spans="1:19" s="57" customFormat="1" ht="12.75">
      <c r="A94" s="231"/>
      <c r="C94" s="66"/>
      <c r="D94" s="102"/>
      <c r="E94" s="165"/>
      <c r="F94" s="165"/>
      <c r="G94" s="165"/>
      <c r="H94" s="115"/>
      <c r="I94" s="102"/>
      <c r="J94" s="54"/>
      <c r="K94" s="54"/>
      <c r="L94" s="54"/>
      <c r="M94" s="53"/>
      <c r="N94" s="102"/>
      <c r="O94" s="54"/>
      <c r="P94" s="54"/>
      <c r="Q94" s="54"/>
      <c r="R94" s="53"/>
      <c r="S94" s="55"/>
    </row>
    <row r="95" spans="1:19" s="57" customFormat="1" ht="12.75">
      <c r="A95" s="231"/>
      <c r="C95" s="66"/>
      <c r="D95" s="102"/>
      <c r="E95" s="165"/>
      <c r="F95" s="165"/>
      <c r="G95" s="165"/>
      <c r="H95" s="115"/>
      <c r="I95" s="102"/>
      <c r="J95" s="54"/>
      <c r="K95" s="54"/>
      <c r="L95" s="54"/>
      <c r="M95" s="53"/>
      <c r="N95" s="102"/>
      <c r="O95" s="54"/>
      <c r="P95" s="54"/>
      <c r="Q95" s="54"/>
      <c r="R95" s="53"/>
      <c r="S95" s="55"/>
    </row>
    <row r="96" spans="1:19" s="57" customFormat="1" ht="12.75">
      <c r="A96" s="231"/>
      <c r="C96" s="66"/>
      <c r="D96" s="102"/>
      <c r="E96" s="165"/>
      <c r="F96" s="165"/>
      <c r="G96" s="165"/>
      <c r="H96" s="115"/>
      <c r="I96" s="102"/>
      <c r="J96" s="54"/>
      <c r="K96" s="54"/>
      <c r="L96" s="54"/>
      <c r="M96" s="53"/>
      <c r="N96" s="102"/>
      <c r="O96" s="54"/>
      <c r="P96" s="54"/>
      <c r="Q96" s="54"/>
      <c r="R96" s="53"/>
      <c r="S96" s="55"/>
    </row>
    <row r="97" spans="1:19" s="57" customFormat="1" ht="12.75">
      <c r="A97" s="231"/>
      <c r="C97" s="66"/>
      <c r="D97" s="102"/>
      <c r="E97" s="165"/>
      <c r="F97" s="165"/>
      <c r="G97" s="165"/>
      <c r="H97" s="115"/>
      <c r="I97" s="102"/>
      <c r="J97" s="54"/>
      <c r="K97" s="54"/>
      <c r="L97" s="54"/>
      <c r="M97" s="53"/>
      <c r="N97" s="102"/>
      <c r="O97" s="54"/>
      <c r="P97" s="54"/>
      <c r="Q97" s="54"/>
      <c r="R97" s="53"/>
      <c r="S97" s="55"/>
    </row>
    <row r="98" spans="1:19" s="57" customFormat="1" ht="12.75">
      <c r="A98" s="231"/>
      <c r="C98" s="66"/>
      <c r="D98" s="102"/>
      <c r="E98" s="165"/>
      <c r="F98" s="165"/>
      <c r="G98" s="165"/>
      <c r="H98" s="115"/>
      <c r="I98" s="102"/>
      <c r="J98" s="54"/>
      <c r="K98" s="54"/>
      <c r="L98" s="54"/>
      <c r="M98" s="53"/>
      <c r="N98" s="102"/>
      <c r="O98" s="54"/>
      <c r="P98" s="54"/>
      <c r="Q98" s="54"/>
      <c r="R98" s="53"/>
      <c r="S98" s="55"/>
    </row>
    <row r="99" spans="1:19" s="57" customFormat="1" ht="12.75">
      <c r="A99" s="231"/>
      <c r="C99" s="66"/>
      <c r="D99" s="102"/>
      <c r="E99" s="165"/>
      <c r="F99" s="165"/>
      <c r="G99" s="165"/>
      <c r="H99" s="115"/>
      <c r="I99" s="102"/>
      <c r="J99" s="54"/>
      <c r="K99" s="54"/>
      <c r="L99" s="54"/>
      <c r="M99" s="53"/>
      <c r="N99" s="102"/>
      <c r="O99" s="54"/>
      <c r="P99" s="54"/>
      <c r="Q99" s="54"/>
      <c r="R99" s="53"/>
      <c r="S99" s="55"/>
    </row>
    <row r="100" spans="1:19" s="57" customFormat="1" ht="12.75">
      <c r="A100" s="231"/>
      <c r="C100" s="66"/>
      <c r="D100" s="102"/>
      <c r="E100" s="165"/>
      <c r="F100" s="165"/>
      <c r="G100" s="165"/>
      <c r="H100" s="115"/>
      <c r="I100" s="102"/>
      <c r="J100" s="54"/>
      <c r="K100" s="54"/>
      <c r="L100" s="54"/>
      <c r="M100" s="53"/>
      <c r="N100" s="102"/>
      <c r="O100" s="54"/>
      <c r="P100" s="54"/>
      <c r="Q100" s="54"/>
      <c r="R100" s="53"/>
      <c r="S100" s="55"/>
    </row>
    <row r="101" spans="1:19" s="57" customFormat="1" ht="12.75">
      <c r="A101" s="231"/>
      <c r="C101" s="66"/>
      <c r="D101" s="102"/>
      <c r="E101" s="165"/>
      <c r="F101" s="165"/>
      <c r="G101" s="165"/>
      <c r="H101" s="115"/>
      <c r="I101" s="102"/>
      <c r="J101" s="54"/>
      <c r="K101" s="54"/>
      <c r="L101" s="54"/>
      <c r="M101" s="53"/>
      <c r="N101" s="102"/>
      <c r="O101" s="54"/>
      <c r="P101" s="54"/>
      <c r="Q101" s="54"/>
      <c r="R101" s="53"/>
      <c r="S101" s="55"/>
    </row>
    <row r="102" spans="1:19" s="57" customFormat="1" ht="12.75">
      <c r="A102" s="231"/>
      <c r="C102" s="66"/>
      <c r="D102" s="102"/>
      <c r="E102" s="165"/>
      <c r="F102" s="165"/>
      <c r="G102" s="165"/>
      <c r="H102" s="115"/>
      <c r="I102" s="102"/>
      <c r="J102" s="54"/>
      <c r="K102" s="54"/>
      <c r="L102" s="54"/>
      <c r="M102" s="53"/>
      <c r="N102" s="102"/>
      <c r="O102" s="54"/>
      <c r="P102" s="54"/>
      <c r="Q102" s="54"/>
      <c r="R102" s="53"/>
      <c r="S102" s="55"/>
    </row>
    <row r="103" spans="1:19" s="57" customFormat="1" ht="12.75">
      <c r="A103" s="231"/>
      <c r="C103" s="66"/>
      <c r="D103" s="102"/>
      <c r="E103" s="165"/>
      <c r="F103" s="165"/>
      <c r="G103" s="165"/>
      <c r="H103" s="115"/>
      <c r="I103" s="102"/>
      <c r="J103" s="54"/>
      <c r="K103" s="54"/>
      <c r="L103" s="54"/>
      <c r="M103" s="53"/>
      <c r="N103" s="102"/>
      <c r="O103" s="54"/>
      <c r="P103" s="54"/>
      <c r="Q103" s="54"/>
      <c r="R103" s="53"/>
      <c r="S103" s="55"/>
    </row>
    <row r="104" spans="1:19" s="57" customFormat="1" ht="12.75">
      <c r="A104" s="231"/>
      <c r="C104" s="66"/>
      <c r="D104" s="102"/>
      <c r="E104" s="165"/>
      <c r="F104" s="165"/>
      <c r="G104" s="165"/>
      <c r="H104" s="115"/>
      <c r="I104" s="102"/>
      <c r="J104" s="54"/>
      <c r="K104" s="54"/>
      <c r="L104" s="54"/>
      <c r="M104" s="53"/>
      <c r="N104" s="102"/>
      <c r="O104" s="54"/>
      <c r="P104" s="54"/>
      <c r="Q104" s="54"/>
      <c r="R104" s="53"/>
      <c r="S104" s="55"/>
    </row>
    <row r="105" spans="1:19" s="57" customFormat="1" ht="12.75">
      <c r="A105" s="231"/>
      <c r="C105" s="66"/>
      <c r="D105" s="102"/>
      <c r="E105" s="165"/>
      <c r="F105" s="165"/>
      <c r="G105" s="165"/>
      <c r="H105" s="115"/>
      <c r="I105" s="102"/>
      <c r="J105" s="54"/>
      <c r="K105" s="54"/>
      <c r="L105" s="54"/>
      <c r="M105" s="53"/>
      <c r="N105" s="102"/>
      <c r="O105" s="54"/>
      <c r="P105" s="54"/>
      <c r="Q105" s="54"/>
      <c r="R105" s="53"/>
      <c r="S105" s="55"/>
    </row>
    <row r="106" spans="1:19" s="57" customFormat="1" ht="12.75">
      <c r="A106" s="231"/>
      <c r="C106" s="66"/>
      <c r="D106" s="102"/>
      <c r="E106" s="165"/>
      <c r="F106" s="165"/>
      <c r="G106" s="165"/>
      <c r="H106" s="115"/>
      <c r="I106" s="102"/>
      <c r="J106" s="54"/>
      <c r="K106" s="54"/>
      <c r="L106" s="54"/>
      <c r="M106" s="53"/>
      <c r="N106" s="102"/>
      <c r="O106" s="54"/>
      <c r="P106" s="54"/>
      <c r="Q106" s="54"/>
      <c r="R106" s="53"/>
      <c r="S106" s="55"/>
    </row>
    <row r="107" spans="1:19" s="57" customFormat="1" ht="12.75">
      <c r="A107" s="231"/>
      <c r="C107" s="66"/>
      <c r="D107" s="102"/>
      <c r="E107" s="165"/>
      <c r="F107" s="165"/>
      <c r="G107" s="165"/>
      <c r="H107" s="115"/>
      <c r="I107" s="102"/>
      <c r="J107" s="54"/>
      <c r="K107" s="54"/>
      <c r="L107" s="54"/>
      <c r="M107" s="53"/>
      <c r="N107" s="102"/>
      <c r="O107" s="54"/>
      <c r="P107" s="54"/>
      <c r="Q107" s="54"/>
      <c r="R107" s="53"/>
      <c r="S107" s="55"/>
    </row>
    <row r="108" spans="1:19" s="57" customFormat="1" ht="12.75">
      <c r="A108" s="231"/>
      <c r="C108" s="66"/>
      <c r="D108" s="102"/>
      <c r="E108" s="165"/>
      <c r="F108" s="165"/>
      <c r="G108" s="165"/>
      <c r="H108" s="115"/>
      <c r="I108" s="102"/>
      <c r="J108" s="54"/>
      <c r="K108" s="54"/>
      <c r="L108" s="54"/>
      <c r="M108" s="53"/>
      <c r="N108" s="102"/>
      <c r="O108" s="54"/>
      <c r="P108" s="54"/>
      <c r="Q108" s="54"/>
      <c r="R108" s="53"/>
      <c r="S108" s="55"/>
    </row>
    <row r="109" spans="1:19" s="57" customFormat="1" ht="12.75">
      <c r="A109" s="231"/>
      <c r="C109" s="66"/>
      <c r="D109" s="102"/>
      <c r="E109" s="165"/>
      <c r="F109" s="165"/>
      <c r="G109" s="165"/>
      <c r="H109" s="115"/>
      <c r="I109" s="102"/>
      <c r="J109" s="54"/>
      <c r="K109" s="54"/>
      <c r="L109" s="54"/>
      <c r="M109" s="53"/>
      <c r="N109" s="102"/>
      <c r="O109" s="54"/>
      <c r="P109" s="54"/>
      <c r="Q109" s="54"/>
      <c r="R109" s="53"/>
      <c r="S109" s="55"/>
    </row>
    <row r="110" spans="1:19" s="57" customFormat="1" ht="12.75">
      <c r="A110" s="231"/>
      <c r="C110" s="66"/>
      <c r="D110" s="102"/>
      <c r="E110" s="165"/>
      <c r="F110" s="165"/>
      <c r="G110" s="165"/>
      <c r="H110" s="115"/>
      <c r="I110" s="102"/>
      <c r="J110" s="54"/>
      <c r="K110" s="54"/>
      <c r="L110" s="54"/>
      <c r="M110" s="53"/>
      <c r="N110" s="102"/>
      <c r="O110" s="54"/>
      <c r="P110" s="54"/>
      <c r="Q110" s="54"/>
      <c r="R110" s="53"/>
      <c r="S110" s="55"/>
    </row>
    <row r="111" spans="1:19" s="57" customFormat="1" ht="12.75">
      <c r="A111" s="231"/>
      <c r="C111" s="66"/>
      <c r="D111" s="102"/>
      <c r="E111" s="165"/>
      <c r="F111" s="165"/>
      <c r="G111" s="165"/>
      <c r="H111" s="115"/>
      <c r="I111" s="102"/>
      <c r="J111" s="54"/>
      <c r="K111" s="54"/>
      <c r="L111" s="54"/>
      <c r="M111" s="53"/>
      <c r="N111" s="102"/>
      <c r="O111" s="54"/>
      <c r="P111" s="54"/>
      <c r="Q111" s="54"/>
      <c r="R111" s="53"/>
      <c r="S111" s="55"/>
    </row>
    <row r="112" spans="1:19" s="57" customFormat="1" ht="12.75">
      <c r="A112" s="231"/>
      <c r="C112" s="66"/>
      <c r="D112" s="102"/>
      <c r="E112" s="165"/>
      <c r="F112" s="165"/>
      <c r="G112" s="165"/>
      <c r="H112" s="115"/>
      <c r="I112" s="102"/>
      <c r="J112" s="54"/>
      <c r="K112" s="54"/>
      <c r="L112" s="54"/>
      <c r="M112" s="53"/>
      <c r="N112" s="102"/>
      <c r="O112" s="54"/>
      <c r="P112" s="54"/>
      <c r="Q112" s="54"/>
      <c r="R112" s="53"/>
      <c r="S112" s="55"/>
    </row>
    <row r="113" spans="1:19" s="57" customFormat="1" ht="12.75">
      <c r="A113" s="231"/>
      <c r="C113" s="66"/>
      <c r="D113" s="102"/>
      <c r="E113" s="165"/>
      <c r="F113" s="165"/>
      <c r="G113" s="165"/>
      <c r="H113" s="115"/>
      <c r="I113" s="102"/>
      <c r="J113" s="54"/>
      <c r="K113" s="54"/>
      <c r="L113" s="54"/>
      <c r="M113" s="53"/>
      <c r="N113" s="102"/>
      <c r="O113" s="54"/>
      <c r="P113" s="54"/>
      <c r="Q113" s="54"/>
      <c r="R113" s="53"/>
      <c r="S113" s="55"/>
    </row>
    <row r="114" spans="1:19" s="57" customFormat="1" ht="12.75">
      <c r="A114" s="231"/>
      <c r="C114" s="66"/>
      <c r="D114" s="102"/>
      <c r="E114" s="165"/>
      <c r="F114" s="165"/>
      <c r="G114" s="165"/>
      <c r="H114" s="115"/>
      <c r="I114" s="102"/>
      <c r="J114" s="54"/>
      <c r="K114" s="54"/>
      <c r="L114" s="54"/>
      <c r="M114" s="53"/>
      <c r="N114" s="102"/>
      <c r="O114" s="54"/>
      <c r="P114" s="54"/>
      <c r="Q114" s="54"/>
      <c r="R114" s="53"/>
      <c r="S114" s="55"/>
    </row>
    <row r="115" spans="1:19" s="57" customFormat="1" ht="12.75">
      <c r="A115" s="231"/>
      <c r="C115" s="66"/>
      <c r="D115" s="102"/>
      <c r="E115" s="165"/>
      <c r="F115" s="165"/>
      <c r="G115" s="165"/>
      <c r="H115" s="115"/>
      <c r="I115" s="102"/>
      <c r="J115" s="54"/>
      <c r="K115" s="54"/>
      <c r="L115" s="54"/>
      <c r="M115" s="53"/>
      <c r="N115" s="102"/>
      <c r="O115" s="54"/>
      <c r="P115" s="54"/>
      <c r="Q115" s="54"/>
      <c r="R115" s="53"/>
      <c r="S115" s="55"/>
    </row>
    <row r="116" spans="1:19" s="57" customFormat="1" ht="12.75">
      <c r="A116" s="231"/>
      <c r="C116" s="66"/>
      <c r="D116" s="102"/>
      <c r="E116" s="165"/>
      <c r="F116" s="165"/>
      <c r="G116" s="165"/>
      <c r="H116" s="115"/>
      <c r="I116" s="102"/>
      <c r="J116" s="54"/>
      <c r="K116" s="54"/>
      <c r="L116" s="54"/>
      <c r="M116" s="53"/>
      <c r="N116" s="102"/>
      <c r="O116" s="54"/>
      <c r="P116" s="54"/>
      <c r="Q116" s="54"/>
      <c r="R116" s="53"/>
      <c r="S116" s="55"/>
    </row>
    <row r="117" spans="1:19" s="57" customFormat="1" ht="12.75">
      <c r="A117" s="231"/>
      <c r="C117" s="66"/>
      <c r="D117" s="102"/>
      <c r="E117" s="165"/>
      <c r="F117" s="165"/>
      <c r="G117" s="165"/>
      <c r="H117" s="115"/>
      <c r="I117" s="102"/>
      <c r="J117" s="54"/>
      <c r="K117" s="54"/>
      <c r="L117" s="54"/>
      <c r="M117" s="53"/>
      <c r="N117" s="102"/>
      <c r="O117" s="54"/>
      <c r="P117" s="54"/>
      <c r="Q117" s="54"/>
      <c r="R117" s="53"/>
      <c r="S117" s="55"/>
    </row>
    <row r="118" spans="1:19" s="57" customFormat="1" ht="12.75">
      <c r="A118" s="231"/>
      <c r="C118" s="66"/>
      <c r="D118" s="102"/>
      <c r="E118" s="165"/>
      <c r="F118" s="165"/>
      <c r="G118" s="165"/>
      <c r="H118" s="115"/>
      <c r="I118" s="102"/>
      <c r="J118" s="54"/>
      <c r="K118" s="54"/>
      <c r="L118" s="54"/>
      <c r="M118" s="53"/>
      <c r="N118" s="102"/>
      <c r="O118" s="54"/>
      <c r="P118" s="54"/>
      <c r="Q118" s="54"/>
      <c r="R118" s="53"/>
      <c r="S118" s="55"/>
    </row>
    <row r="119" spans="1:19" s="57" customFormat="1" ht="12.75">
      <c r="A119" s="231"/>
      <c r="C119" s="66"/>
      <c r="D119" s="102"/>
      <c r="E119" s="165"/>
      <c r="F119" s="165"/>
      <c r="G119" s="165"/>
      <c r="H119" s="115"/>
      <c r="I119" s="102"/>
      <c r="J119" s="54"/>
      <c r="K119" s="54"/>
      <c r="L119" s="54"/>
      <c r="M119" s="53"/>
      <c r="N119" s="102"/>
      <c r="O119" s="54"/>
      <c r="P119" s="54"/>
      <c r="Q119" s="54"/>
      <c r="R119" s="53"/>
      <c r="S119" s="55"/>
    </row>
    <row r="120" spans="1:19" s="57" customFormat="1" ht="12.75">
      <c r="A120" s="231"/>
      <c r="C120" s="66"/>
      <c r="D120" s="102"/>
      <c r="E120" s="165"/>
      <c r="F120" s="165"/>
      <c r="G120" s="165"/>
      <c r="H120" s="115"/>
      <c r="I120" s="102"/>
      <c r="J120" s="54"/>
      <c r="K120" s="54"/>
      <c r="L120" s="54"/>
      <c r="M120" s="53"/>
      <c r="N120" s="102"/>
      <c r="O120" s="54"/>
      <c r="P120" s="54"/>
      <c r="Q120" s="54"/>
      <c r="R120" s="53"/>
      <c r="S120" s="55"/>
    </row>
    <row r="121" spans="1:19" s="57" customFormat="1" ht="12.75">
      <c r="A121" s="231"/>
      <c r="C121" s="66"/>
      <c r="D121" s="102"/>
      <c r="E121" s="165"/>
      <c r="F121" s="165"/>
      <c r="G121" s="165"/>
      <c r="H121" s="115"/>
      <c r="I121" s="102"/>
      <c r="J121" s="54"/>
      <c r="K121" s="54"/>
      <c r="L121" s="54"/>
      <c r="M121" s="53"/>
      <c r="N121" s="102"/>
      <c r="O121" s="54"/>
      <c r="P121" s="54"/>
      <c r="Q121" s="54"/>
      <c r="R121" s="53"/>
      <c r="S121" s="55"/>
    </row>
    <row r="122" spans="1:19" s="57" customFormat="1" ht="12.75">
      <c r="A122" s="231"/>
      <c r="C122" s="66"/>
      <c r="D122" s="102"/>
      <c r="E122" s="165"/>
      <c r="F122" s="165"/>
      <c r="G122" s="165"/>
      <c r="H122" s="115"/>
      <c r="I122" s="102"/>
      <c r="J122" s="54"/>
      <c r="K122" s="54"/>
      <c r="L122" s="54"/>
      <c r="M122" s="53"/>
      <c r="N122" s="102"/>
      <c r="O122" s="54"/>
      <c r="P122" s="54"/>
      <c r="Q122" s="54"/>
      <c r="R122" s="53"/>
      <c r="S122" s="55"/>
    </row>
    <row r="123" spans="1:19" s="57" customFormat="1" ht="12.75">
      <c r="A123" s="231"/>
      <c r="C123" s="66"/>
      <c r="D123" s="102"/>
      <c r="E123" s="165"/>
      <c r="F123" s="165"/>
      <c r="G123" s="165"/>
      <c r="H123" s="115"/>
      <c r="I123" s="102"/>
      <c r="J123" s="54"/>
      <c r="K123" s="54"/>
      <c r="L123" s="54"/>
      <c r="M123" s="53"/>
      <c r="N123" s="102"/>
      <c r="O123" s="54"/>
      <c r="P123" s="54"/>
      <c r="Q123" s="54"/>
      <c r="R123" s="53"/>
      <c r="S123" s="55"/>
    </row>
    <row r="124" spans="1:19" s="57" customFormat="1" ht="12.75">
      <c r="A124" s="231"/>
      <c r="C124" s="66"/>
      <c r="D124" s="102"/>
      <c r="E124" s="165"/>
      <c r="F124" s="165"/>
      <c r="G124" s="165"/>
      <c r="H124" s="115"/>
      <c r="I124" s="102"/>
      <c r="J124" s="54"/>
      <c r="K124" s="54"/>
      <c r="L124" s="54"/>
      <c r="M124" s="53"/>
      <c r="N124" s="102"/>
      <c r="O124" s="54"/>
      <c r="P124" s="54"/>
      <c r="Q124" s="54"/>
      <c r="R124" s="53"/>
      <c r="S124" s="55"/>
    </row>
    <row r="125" spans="1:19" s="57" customFormat="1" ht="12.75">
      <c r="A125" s="231"/>
      <c r="C125" s="66"/>
      <c r="D125" s="102"/>
      <c r="E125" s="165"/>
      <c r="F125" s="165"/>
      <c r="G125" s="165"/>
      <c r="H125" s="115"/>
      <c r="I125" s="102"/>
      <c r="J125" s="54"/>
      <c r="K125" s="54"/>
      <c r="L125" s="54"/>
      <c r="M125" s="53"/>
      <c r="N125" s="102"/>
      <c r="O125" s="54"/>
      <c r="P125" s="54"/>
      <c r="Q125" s="54"/>
      <c r="R125" s="53"/>
      <c r="S125" s="55"/>
    </row>
    <row r="126" spans="1:19" s="57" customFormat="1" ht="12.75">
      <c r="A126" s="231"/>
      <c r="C126" s="66"/>
      <c r="D126" s="102"/>
      <c r="E126" s="165"/>
      <c r="F126" s="165"/>
      <c r="G126" s="165"/>
      <c r="H126" s="115"/>
      <c r="I126" s="102"/>
      <c r="J126" s="54"/>
      <c r="K126" s="54"/>
      <c r="L126" s="54"/>
      <c r="M126" s="53"/>
      <c r="N126" s="102"/>
      <c r="O126" s="54"/>
      <c r="P126" s="54"/>
      <c r="Q126" s="54"/>
      <c r="R126" s="53"/>
      <c r="S126" s="55"/>
    </row>
    <row r="127" spans="1:19" s="57" customFormat="1" ht="12.75">
      <c r="A127" s="231"/>
      <c r="C127" s="66"/>
      <c r="D127" s="102"/>
      <c r="E127" s="165"/>
      <c r="F127" s="165"/>
      <c r="G127" s="165"/>
      <c r="H127" s="115"/>
      <c r="I127" s="102"/>
      <c r="J127" s="54"/>
      <c r="K127" s="54"/>
      <c r="L127" s="54"/>
      <c r="M127" s="53"/>
      <c r="N127" s="102"/>
      <c r="O127" s="54"/>
      <c r="P127" s="54"/>
      <c r="Q127" s="54"/>
      <c r="R127" s="53"/>
      <c r="S127" s="55"/>
    </row>
    <row r="128" spans="1:19" s="57" customFormat="1" ht="12.75">
      <c r="A128" s="231"/>
      <c r="C128" s="66"/>
      <c r="D128" s="102"/>
      <c r="E128" s="165"/>
      <c r="F128" s="165"/>
      <c r="G128" s="165"/>
      <c r="H128" s="115"/>
      <c r="I128" s="102"/>
      <c r="J128" s="54"/>
      <c r="K128" s="54"/>
      <c r="L128" s="54"/>
      <c r="M128" s="53"/>
      <c r="N128" s="102"/>
      <c r="O128" s="54"/>
      <c r="P128" s="54"/>
      <c r="Q128" s="54"/>
      <c r="R128" s="53"/>
      <c r="S128" s="55"/>
    </row>
    <row r="129" spans="1:19" s="57" customFormat="1" ht="12.75">
      <c r="A129" s="231"/>
      <c r="C129" s="66"/>
      <c r="D129" s="102"/>
      <c r="E129" s="165"/>
      <c r="F129" s="165"/>
      <c r="G129" s="165"/>
      <c r="H129" s="115"/>
      <c r="I129" s="102"/>
      <c r="J129" s="54"/>
      <c r="K129" s="54"/>
      <c r="L129" s="54"/>
      <c r="M129" s="53"/>
      <c r="N129" s="102"/>
      <c r="O129" s="54"/>
      <c r="P129" s="54"/>
      <c r="Q129" s="54"/>
      <c r="R129" s="53"/>
      <c r="S129" s="55"/>
    </row>
    <row r="130" spans="1:19" s="57" customFormat="1" ht="12.75">
      <c r="A130" s="231"/>
      <c r="C130" s="66"/>
      <c r="D130" s="102"/>
      <c r="E130" s="165"/>
      <c r="F130" s="165"/>
      <c r="G130" s="165"/>
      <c r="H130" s="115"/>
      <c r="I130" s="102"/>
      <c r="J130" s="54"/>
      <c r="K130" s="54"/>
      <c r="L130" s="54"/>
      <c r="M130" s="53"/>
      <c r="N130" s="102"/>
      <c r="O130" s="54"/>
      <c r="P130" s="54"/>
      <c r="Q130" s="54"/>
      <c r="R130" s="53"/>
      <c r="S130" s="55"/>
    </row>
    <row r="131" spans="1:19" s="57" customFormat="1" ht="12.75">
      <c r="A131" s="231"/>
      <c r="C131" s="66"/>
      <c r="D131" s="102"/>
      <c r="E131" s="165"/>
      <c r="F131" s="165"/>
      <c r="G131" s="165"/>
      <c r="H131" s="115"/>
      <c r="I131" s="102"/>
      <c r="J131" s="54"/>
      <c r="K131" s="54"/>
      <c r="L131" s="54"/>
      <c r="M131" s="53"/>
      <c r="N131" s="102"/>
      <c r="O131" s="54"/>
      <c r="P131" s="54"/>
      <c r="Q131" s="54"/>
      <c r="R131" s="53"/>
      <c r="S131" s="55"/>
    </row>
    <row r="132" spans="1:19" s="57" customFormat="1" ht="12.75">
      <c r="A132" s="231"/>
      <c r="C132" s="66"/>
      <c r="D132" s="102"/>
      <c r="E132" s="165"/>
      <c r="F132" s="165"/>
      <c r="G132" s="165"/>
      <c r="H132" s="115"/>
      <c r="I132" s="102"/>
      <c r="J132" s="54"/>
      <c r="K132" s="54"/>
      <c r="L132" s="54"/>
      <c r="M132" s="53"/>
      <c r="N132" s="102"/>
      <c r="O132" s="54"/>
      <c r="P132" s="54"/>
      <c r="Q132" s="54"/>
      <c r="R132" s="53"/>
      <c r="S132" s="55"/>
    </row>
    <row r="133" spans="1:19" s="57" customFormat="1" ht="12.75">
      <c r="A133" s="231"/>
      <c r="C133" s="66"/>
      <c r="D133" s="102"/>
      <c r="E133" s="165"/>
      <c r="F133" s="165"/>
      <c r="G133" s="165"/>
      <c r="H133" s="115"/>
      <c r="I133" s="102"/>
      <c r="J133" s="54"/>
      <c r="K133" s="54"/>
      <c r="L133" s="54"/>
      <c r="M133" s="53"/>
      <c r="N133" s="102"/>
      <c r="O133" s="54"/>
      <c r="P133" s="54"/>
      <c r="Q133" s="54"/>
      <c r="R133" s="53"/>
      <c r="S133" s="55"/>
    </row>
    <row r="134" spans="1:19" s="57" customFormat="1" ht="12.75">
      <c r="A134" s="231"/>
      <c r="C134" s="66"/>
      <c r="D134" s="102"/>
      <c r="E134" s="165"/>
      <c r="F134" s="165"/>
      <c r="G134" s="165"/>
      <c r="H134" s="115"/>
      <c r="I134" s="102"/>
      <c r="J134" s="54"/>
      <c r="K134" s="54"/>
      <c r="L134" s="54"/>
      <c r="M134" s="53"/>
      <c r="N134" s="102"/>
      <c r="O134" s="54"/>
      <c r="P134" s="54"/>
      <c r="Q134" s="54"/>
      <c r="R134" s="53"/>
      <c r="S134" s="55"/>
    </row>
    <row r="135" spans="1:19" s="57" customFormat="1" ht="12.75">
      <c r="A135" s="231"/>
      <c r="C135" s="66"/>
      <c r="D135" s="102"/>
      <c r="E135" s="165"/>
      <c r="F135" s="165"/>
      <c r="G135" s="165"/>
      <c r="H135" s="115"/>
      <c r="I135" s="102"/>
      <c r="J135" s="54"/>
      <c r="K135" s="54"/>
      <c r="L135" s="54"/>
      <c r="M135" s="53"/>
      <c r="N135" s="102"/>
      <c r="O135" s="54"/>
      <c r="P135" s="54"/>
      <c r="Q135" s="54"/>
      <c r="R135" s="53"/>
      <c r="S135" s="55"/>
    </row>
    <row r="136" spans="1:19" s="57" customFormat="1" ht="12.75">
      <c r="A136" s="231"/>
      <c r="C136" s="66"/>
      <c r="D136" s="102"/>
      <c r="E136" s="165"/>
      <c r="F136" s="165"/>
      <c r="G136" s="165"/>
      <c r="H136" s="115"/>
      <c r="I136" s="102"/>
      <c r="J136" s="54"/>
      <c r="K136" s="54"/>
      <c r="L136" s="54"/>
      <c r="M136" s="53"/>
      <c r="N136" s="102"/>
      <c r="O136" s="54"/>
      <c r="P136" s="54"/>
      <c r="Q136" s="54"/>
      <c r="R136" s="53"/>
      <c r="S136" s="55"/>
    </row>
    <row r="137" spans="1:19" s="57" customFormat="1" ht="12.75">
      <c r="A137" s="231"/>
      <c r="C137" s="66"/>
      <c r="D137" s="102"/>
      <c r="E137" s="165"/>
      <c r="F137" s="165"/>
      <c r="G137" s="165"/>
      <c r="H137" s="115"/>
      <c r="I137" s="102"/>
      <c r="J137" s="54"/>
      <c r="K137" s="54"/>
      <c r="L137" s="54"/>
      <c r="M137" s="53"/>
      <c r="N137" s="102"/>
      <c r="O137" s="54"/>
      <c r="P137" s="54"/>
      <c r="Q137" s="54"/>
      <c r="R137" s="53"/>
      <c r="S137" s="55"/>
    </row>
    <row r="138" spans="1:19" s="57" customFormat="1" ht="12.75">
      <c r="A138" s="231"/>
      <c r="C138" s="66"/>
      <c r="D138" s="102"/>
      <c r="E138" s="165"/>
      <c r="F138" s="165"/>
      <c r="G138" s="165"/>
      <c r="H138" s="115"/>
      <c r="I138" s="102"/>
      <c r="J138" s="54"/>
      <c r="K138" s="54"/>
      <c r="L138" s="54"/>
      <c r="M138" s="53"/>
      <c r="N138" s="102"/>
      <c r="O138" s="54"/>
      <c r="P138" s="54"/>
      <c r="Q138" s="54"/>
      <c r="R138" s="53"/>
      <c r="S138" s="55"/>
    </row>
    <row r="139" spans="1:19" s="57" customFormat="1" ht="12.75">
      <c r="A139" s="231"/>
      <c r="C139" s="66"/>
      <c r="D139" s="102"/>
      <c r="E139" s="165"/>
      <c r="F139" s="165"/>
      <c r="G139" s="165"/>
      <c r="H139" s="115"/>
      <c r="I139" s="102"/>
      <c r="J139" s="54"/>
      <c r="K139" s="54"/>
      <c r="L139" s="54"/>
      <c r="M139" s="53"/>
      <c r="N139" s="102"/>
      <c r="O139" s="54"/>
      <c r="P139" s="54"/>
      <c r="Q139" s="54"/>
      <c r="R139" s="53"/>
      <c r="S139" s="55"/>
    </row>
    <row r="140" spans="1:19" s="57" customFormat="1" ht="12.75">
      <c r="A140" s="231"/>
      <c r="C140" s="66"/>
      <c r="D140" s="102"/>
      <c r="E140" s="165"/>
      <c r="F140" s="165"/>
      <c r="G140" s="165"/>
      <c r="H140" s="115"/>
      <c r="I140" s="102"/>
      <c r="J140" s="54"/>
      <c r="K140" s="54"/>
      <c r="L140" s="54"/>
      <c r="M140" s="53"/>
      <c r="N140" s="102"/>
      <c r="O140" s="54"/>
      <c r="P140" s="54"/>
      <c r="Q140" s="54"/>
      <c r="R140" s="53"/>
      <c r="S140" s="55"/>
    </row>
    <row r="141" spans="1:19" s="57" customFormat="1" ht="12.75">
      <c r="A141" s="231"/>
      <c r="C141" s="66"/>
      <c r="D141" s="102"/>
      <c r="E141" s="165"/>
      <c r="F141" s="165"/>
      <c r="G141" s="165"/>
      <c r="H141" s="115"/>
      <c r="I141" s="102"/>
      <c r="J141" s="54"/>
      <c r="K141" s="54"/>
      <c r="L141" s="54"/>
      <c r="M141" s="53"/>
      <c r="N141" s="102"/>
      <c r="O141" s="54"/>
      <c r="P141" s="54"/>
      <c r="Q141" s="54"/>
      <c r="R141" s="53"/>
      <c r="S141" s="55"/>
    </row>
    <row r="142" spans="1:19" s="57" customFormat="1" ht="12.75">
      <c r="A142" s="231"/>
      <c r="C142" s="66"/>
      <c r="D142" s="102"/>
      <c r="E142" s="165"/>
      <c r="F142" s="165"/>
      <c r="G142" s="165"/>
      <c r="H142" s="115"/>
      <c r="I142" s="102"/>
      <c r="J142" s="54"/>
      <c r="K142" s="54"/>
      <c r="L142" s="54"/>
      <c r="M142" s="53"/>
      <c r="N142" s="102"/>
      <c r="O142" s="54"/>
      <c r="P142" s="54"/>
      <c r="Q142" s="54"/>
      <c r="R142" s="53"/>
      <c r="S142" s="55"/>
    </row>
    <row r="143" spans="1:19" s="57" customFormat="1" ht="12.75">
      <c r="A143" s="231"/>
      <c r="C143" s="66"/>
      <c r="D143" s="102"/>
      <c r="E143" s="165"/>
      <c r="F143" s="165"/>
      <c r="G143" s="165"/>
      <c r="H143" s="115"/>
      <c r="I143" s="102"/>
      <c r="J143" s="54"/>
      <c r="K143" s="54"/>
      <c r="L143" s="54"/>
      <c r="M143" s="53"/>
      <c r="N143" s="102"/>
      <c r="O143" s="54"/>
      <c r="P143" s="54"/>
      <c r="Q143" s="54"/>
      <c r="R143" s="53"/>
      <c r="S143" s="55"/>
    </row>
    <row r="144" spans="1:19" s="57" customFormat="1" ht="12.75">
      <c r="A144" s="231"/>
      <c r="C144" s="66"/>
      <c r="D144" s="102"/>
      <c r="E144" s="165"/>
      <c r="F144" s="165"/>
      <c r="G144" s="165"/>
      <c r="H144" s="115"/>
      <c r="I144" s="102"/>
      <c r="J144" s="54"/>
      <c r="K144" s="54"/>
      <c r="L144" s="54"/>
      <c r="M144" s="53"/>
      <c r="N144" s="102"/>
      <c r="O144" s="54"/>
      <c r="P144" s="54"/>
      <c r="Q144" s="54"/>
      <c r="R144" s="53"/>
      <c r="S144" s="55"/>
    </row>
    <row r="145" spans="1:19" s="57" customFormat="1" ht="12.75">
      <c r="A145" s="231"/>
      <c r="C145" s="66"/>
      <c r="D145" s="102"/>
      <c r="E145" s="165"/>
      <c r="F145" s="165"/>
      <c r="G145" s="165"/>
      <c r="H145" s="115"/>
      <c r="I145" s="102"/>
      <c r="J145" s="54"/>
      <c r="K145" s="54"/>
      <c r="L145" s="54"/>
      <c r="M145" s="53"/>
      <c r="N145" s="102"/>
      <c r="O145" s="54"/>
      <c r="P145" s="54"/>
      <c r="Q145" s="54"/>
      <c r="R145" s="53"/>
      <c r="S145" s="55"/>
    </row>
    <row r="146" spans="1:19" s="57" customFormat="1" ht="12.75">
      <c r="A146" s="231"/>
      <c r="C146" s="66"/>
      <c r="D146" s="102"/>
      <c r="E146" s="165"/>
      <c r="F146" s="165"/>
      <c r="G146" s="165"/>
      <c r="H146" s="115"/>
      <c r="I146" s="102"/>
      <c r="J146" s="54"/>
      <c r="K146" s="54"/>
      <c r="L146" s="54"/>
      <c r="M146" s="53"/>
      <c r="N146" s="102"/>
      <c r="O146" s="54"/>
      <c r="P146" s="54"/>
      <c r="Q146" s="54"/>
      <c r="R146" s="53"/>
      <c r="S146" s="55"/>
    </row>
    <row r="147" spans="1:19" s="57" customFormat="1" ht="12.75">
      <c r="A147" s="231"/>
      <c r="C147" s="66"/>
      <c r="D147" s="102"/>
      <c r="E147" s="165"/>
      <c r="F147" s="165"/>
      <c r="G147" s="165"/>
      <c r="H147" s="115"/>
      <c r="I147" s="102"/>
      <c r="J147" s="54"/>
      <c r="K147" s="54"/>
      <c r="L147" s="54"/>
      <c r="M147" s="53"/>
      <c r="N147" s="102"/>
      <c r="O147" s="54"/>
      <c r="P147" s="54"/>
      <c r="Q147" s="54"/>
      <c r="R147" s="53"/>
      <c r="S147" s="55"/>
    </row>
    <row r="148" spans="1:19" s="57" customFormat="1" ht="12.75">
      <c r="A148" s="231"/>
      <c r="C148" s="66"/>
      <c r="D148" s="102"/>
      <c r="E148" s="165"/>
      <c r="F148" s="165"/>
      <c r="G148" s="165"/>
      <c r="H148" s="115"/>
      <c r="I148" s="102"/>
      <c r="J148" s="54"/>
      <c r="K148" s="54"/>
      <c r="L148" s="54"/>
      <c r="M148" s="53"/>
      <c r="N148" s="102"/>
      <c r="O148" s="54"/>
      <c r="P148" s="54"/>
      <c r="Q148" s="54"/>
      <c r="R148" s="53"/>
      <c r="S148" s="55"/>
    </row>
    <row r="149" spans="1:19" s="57" customFormat="1" ht="12.75">
      <c r="A149" s="231"/>
      <c r="C149" s="66"/>
      <c r="D149" s="102"/>
      <c r="E149" s="165"/>
      <c r="F149" s="165"/>
      <c r="G149" s="165"/>
      <c r="H149" s="115"/>
      <c r="I149" s="102"/>
      <c r="J149" s="54"/>
      <c r="K149" s="54"/>
      <c r="L149" s="54"/>
      <c r="M149" s="53"/>
      <c r="N149" s="102"/>
      <c r="O149" s="54"/>
      <c r="P149" s="54"/>
      <c r="Q149" s="54"/>
      <c r="R149" s="53"/>
      <c r="S149" s="55"/>
    </row>
    <row r="150" spans="1:19" s="57" customFormat="1" ht="12.75">
      <c r="A150" s="231"/>
      <c r="C150" s="66"/>
      <c r="D150" s="102"/>
      <c r="E150" s="165"/>
      <c r="F150" s="165"/>
      <c r="G150" s="165"/>
      <c r="H150" s="115"/>
      <c r="I150" s="102"/>
      <c r="J150" s="54"/>
      <c r="K150" s="54"/>
      <c r="L150" s="54"/>
      <c r="M150" s="53"/>
      <c r="N150" s="102"/>
      <c r="O150" s="54"/>
      <c r="P150" s="54"/>
      <c r="Q150" s="54"/>
      <c r="R150" s="53"/>
      <c r="S150" s="55"/>
    </row>
    <row r="151" spans="1:19" s="57" customFormat="1" ht="12.75">
      <c r="A151" s="231"/>
      <c r="C151" s="66"/>
      <c r="D151" s="102"/>
      <c r="E151" s="165"/>
      <c r="F151" s="165"/>
      <c r="G151" s="165"/>
      <c r="H151" s="115"/>
      <c r="I151" s="102"/>
      <c r="J151" s="54"/>
      <c r="K151" s="54"/>
      <c r="L151" s="54"/>
      <c r="M151" s="53"/>
      <c r="N151" s="102"/>
      <c r="O151" s="54"/>
      <c r="P151" s="54"/>
      <c r="Q151" s="54"/>
      <c r="R151" s="53"/>
      <c r="S151" s="55"/>
    </row>
    <row r="152" spans="1:19" s="57" customFormat="1" ht="12.75">
      <c r="A152" s="231"/>
      <c r="C152" s="66"/>
      <c r="D152" s="102"/>
      <c r="E152" s="165"/>
      <c r="F152" s="165"/>
      <c r="G152" s="165"/>
      <c r="H152" s="115"/>
      <c r="I152" s="102"/>
      <c r="J152" s="54"/>
      <c r="K152" s="54"/>
      <c r="L152" s="54"/>
      <c r="M152" s="53"/>
      <c r="N152" s="102"/>
      <c r="O152" s="54"/>
      <c r="P152" s="54"/>
      <c r="Q152" s="54"/>
      <c r="R152" s="53"/>
      <c r="S152" s="55"/>
    </row>
    <row r="153" spans="1:19" s="57" customFormat="1" ht="12.75">
      <c r="A153" s="231"/>
      <c r="C153" s="66"/>
      <c r="D153" s="102"/>
      <c r="E153" s="165"/>
      <c r="F153" s="165"/>
      <c r="G153" s="165"/>
      <c r="H153" s="115"/>
      <c r="I153" s="102"/>
      <c r="J153" s="54"/>
      <c r="K153" s="54"/>
      <c r="L153" s="54"/>
      <c r="M153" s="53"/>
      <c r="N153" s="102"/>
      <c r="O153" s="54"/>
      <c r="P153" s="54"/>
      <c r="Q153" s="54"/>
      <c r="R153" s="53"/>
      <c r="S153" s="55"/>
    </row>
    <row r="154" spans="1:19" s="57" customFormat="1" ht="12.75">
      <c r="A154" s="231"/>
      <c r="C154" s="66"/>
      <c r="D154" s="102"/>
      <c r="E154" s="165"/>
      <c r="F154" s="165"/>
      <c r="G154" s="165"/>
      <c r="H154" s="115"/>
      <c r="I154" s="102"/>
      <c r="J154" s="54"/>
      <c r="K154" s="54"/>
      <c r="L154" s="54"/>
      <c r="M154" s="53"/>
      <c r="N154" s="102"/>
      <c r="O154" s="54"/>
      <c r="P154" s="54"/>
      <c r="Q154" s="54"/>
      <c r="R154" s="53"/>
      <c r="S154" s="55"/>
    </row>
    <row r="155" spans="1:19" s="57" customFormat="1" ht="12.75">
      <c r="A155" s="231"/>
      <c r="C155" s="66"/>
      <c r="D155" s="102"/>
      <c r="E155" s="165"/>
      <c r="F155" s="165"/>
      <c r="G155" s="165"/>
      <c r="H155" s="115"/>
      <c r="I155" s="102"/>
      <c r="J155" s="54"/>
      <c r="K155" s="54"/>
      <c r="L155" s="54"/>
      <c r="M155" s="53"/>
      <c r="N155" s="102"/>
      <c r="O155" s="54"/>
      <c r="P155" s="54"/>
      <c r="Q155" s="54"/>
      <c r="R155" s="53"/>
      <c r="S155" s="55"/>
    </row>
    <row r="156" spans="1:19" s="57" customFormat="1" ht="12.75">
      <c r="A156" s="231"/>
      <c r="C156" s="66"/>
      <c r="D156" s="102"/>
      <c r="E156" s="165"/>
      <c r="F156" s="165"/>
      <c r="G156" s="165"/>
      <c r="H156" s="115"/>
      <c r="I156" s="102"/>
      <c r="J156" s="54"/>
      <c r="K156" s="54"/>
      <c r="L156" s="54"/>
      <c r="M156" s="53"/>
      <c r="N156" s="102"/>
      <c r="O156" s="54"/>
      <c r="P156" s="54"/>
      <c r="Q156" s="54"/>
      <c r="R156" s="53"/>
      <c r="S156" s="55"/>
    </row>
    <row r="157" spans="1:19" s="57" customFormat="1" ht="12.75">
      <c r="A157" s="231"/>
      <c r="C157" s="66"/>
      <c r="D157" s="102"/>
      <c r="E157" s="165"/>
      <c r="F157" s="165"/>
      <c r="G157" s="165"/>
      <c r="H157" s="115"/>
      <c r="I157" s="102"/>
      <c r="J157" s="54"/>
      <c r="K157" s="54"/>
      <c r="L157" s="54"/>
      <c r="M157" s="53"/>
      <c r="N157" s="102"/>
      <c r="O157" s="54"/>
      <c r="P157" s="54"/>
      <c r="Q157" s="54"/>
      <c r="R157" s="53"/>
      <c r="S157" s="55"/>
    </row>
    <row r="158" spans="1:19" s="57" customFormat="1" ht="12.75">
      <c r="A158" s="231"/>
      <c r="C158" s="66"/>
      <c r="D158" s="102"/>
      <c r="E158" s="165"/>
      <c r="F158" s="165"/>
      <c r="G158" s="165"/>
      <c r="H158" s="115"/>
      <c r="I158" s="102"/>
      <c r="J158" s="54"/>
      <c r="K158" s="54"/>
      <c r="L158" s="54"/>
      <c r="M158" s="53"/>
      <c r="N158" s="102"/>
      <c r="O158" s="54"/>
      <c r="P158" s="54"/>
      <c r="Q158" s="54"/>
      <c r="R158" s="53"/>
      <c r="S158" s="55"/>
    </row>
  </sheetData>
  <mergeCells count="1">
    <mergeCell ref="B17:C17"/>
  </mergeCells>
  <printOptions gridLines="1" horizontalCentered="1"/>
  <pageMargins left="0.3937007874015748" right="0.3937007874015748" top="0.5905511811023623" bottom="0.61" header="0.5118110236220472" footer="0.31"/>
  <pageSetup firstPageNumber="22" useFirstPageNumber="1" horizontalDpi="600" verticalDpi="600" orientation="landscape" paperSize="9" scale="65" r:id="rId1"/>
  <headerFooter alignWithMargins="0">
    <oddFooter>&amp;R&amp;"Times New Roman,Grassetto"&amp;14&amp;P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137"/>
  <sheetViews>
    <sheetView zoomScale="75" zoomScaleNormal="75" workbookViewId="0" topLeftCell="B1">
      <selection activeCell="B1" sqref="B1"/>
    </sheetView>
  </sheetViews>
  <sheetFormatPr defaultColWidth="9.140625" defaultRowHeight="12.75"/>
  <cols>
    <col min="1" max="1" width="5.7109375" style="545" hidden="1" customWidth="1"/>
    <col min="2" max="2" width="4.28125" style="21" customWidth="1"/>
    <col min="3" max="3" width="39.28125" style="66" customWidth="1"/>
    <col min="4" max="4" width="6.28125" style="96" hidden="1" customWidth="1"/>
    <col min="5" max="5" width="9.8515625" style="135" customWidth="1"/>
    <col min="6" max="7" width="8.28125" style="135" customWidth="1"/>
    <col min="8" max="8" width="8.28125" style="94" hidden="1" customWidth="1"/>
    <col min="9" max="9" width="6.28125" style="96" hidden="1" customWidth="1"/>
    <col min="10" max="12" width="8.28125" style="8" customWidth="1"/>
    <col min="13" max="13" width="8.28125" style="143" hidden="1" customWidth="1"/>
    <col min="14" max="14" width="6.28125" style="96" hidden="1" customWidth="1"/>
    <col min="15" max="17" width="8.28125" style="8" customWidth="1"/>
    <col min="18" max="18" width="8.28125" style="143" hidden="1" customWidth="1"/>
    <col min="19" max="19" width="30.57421875" style="39" customWidth="1"/>
    <col min="20" max="16384" width="9.140625" style="3" customWidth="1"/>
  </cols>
  <sheetData>
    <row r="1" spans="1:19" s="15" customFormat="1" ht="19.5">
      <c r="A1" s="113"/>
      <c r="B1" s="103" t="s">
        <v>295</v>
      </c>
      <c r="C1" s="44"/>
      <c r="D1" s="81"/>
      <c r="E1" s="122"/>
      <c r="F1" s="122"/>
      <c r="G1" s="122"/>
      <c r="H1" s="81"/>
      <c r="I1" s="81"/>
      <c r="J1" s="14"/>
      <c r="K1" s="14"/>
      <c r="L1" s="14"/>
      <c r="M1" s="19"/>
      <c r="N1" s="81"/>
      <c r="O1" s="14"/>
      <c r="P1" s="14"/>
      <c r="Q1" s="14"/>
      <c r="R1" s="19"/>
      <c r="S1" s="40"/>
    </row>
    <row r="2" spans="1:19" s="1" customFormat="1" ht="19.5">
      <c r="A2" s="113"/>
      <c r="B2" s="103" t="s">
        <v>64</v>
      </c>
      <c r="C2" s="45"/>
      <c r="D2" s="81"/>
      <c r="E2" s="123"/>
      <c r="F2" s="123"/>
      <c r="G2" s="124"/>
      <c r="H2" s="81"/>
      <c r="I2" s="81"/>
      <c r="J2" s="19"/>
      <c r="K2" s="19"/>
      <c r="L2" s="6"/>
      <c r="M2" s="6"/>
      <c r="N2" s="81"/>
      <c r="O2" s="19"/>
      <c r="P2" s="19"/>
      <c r="Q2" s="6"/>
      <c r="R2" s="6"/>
      <c r="S2" s="41"/>
    </row>
    <row r="3" spans="1:19" s="2" customFormat="1" ht="12.75">
      <c r="A3" s="540"/>
      <c r="B3" s="50"/>
      <c r="C3" s="46"/>
      <c r="D3" s="94"/>
      <c r="E3" s="125"/>
      <c r="F3" s="125"/>
      <c r="G3" s="145"/>
      <c r="H3" s="94"/>
      <c r="I3" s="94"/>
      <c r="J3" s="7"/>
      <c r="K3" s="7"/>
      <c r="L3" s="23"/>
      <c r="M3" s="23"/>
      <c r="N3" s="94"/>
      <c r="O3" s="7"/>
      <c r="P3" s="7"/>
      <c r="Q3" s="23"/>
      <c r="R3" s="23"/>
      <c r="S3" s="37" t="s">
        <v>47</v>
      </c>
    </row>
    <row r="4" spans="1:19" s="209" customFormat="1" ht="12.75">
      <c r="A4" s="541"/>
      <c r="B4" s="203"/>
      <c r="C4" s="204"/>
      <c r="D4" s="199"/>
      <c r="E4" s="189">
        <v>2001</v>
      </c>
      <c r="F4" s="192"/>
      <c r="G4" s="219"/>
      <c r="H4" s="206"/>
      <c r="I4" s="199"/>
      <c r="J4" s="189">
        <v>2002</v>
      </c>
      <c r="K4" s="192"/>
      <c r="L4" s="193"/>
      <c r="M4" s="207"/>
      <c r="N4" s="199"/>
      <c r="O4" s="189">
        <v>2003</v>
      </c>
      <c r="P4" s="192"/>
      <c r="Q4" s="193"/>
      <c r="R4" s="207"/>
      <c r="S4" s="218"/>
    </row>
    <row r="5" spans="1:19" ht="39" customHeight="1">
      <c r="A5" s="91"/>
      <c r="B5" s="182" t="s">
        <v>130</v>
      </c>
      <c r="C5" s="180"/>
      <c r="D5" s="83"/>
      <c r="E5" s="519" t="s">
        <v>48</v>
      </c>
      <c r="F5" s="129"/>
      <c r="G5" s="186"/>
      <c r="H5" s="109"/>
      <c r="I5" s="83"/>
      <c r="J5" s="18" t="s">
        <v>48</v>
      </c>
      <c r="K5" s="12"/>
      <c r="L5" s="186"/>
      <c r="M5" s="116"/>
      <c r="N5" s="83"/>
      <c r="O5" s="18" t="s">
        <v>48</v>
      </c>
      <c r="P5" s="12"/>
      <c r="Q5" s="186"/>
      <c r="R5" s="116"/>
      <c r="S5" s="64" t="s">
        <v>131</v>
      </c>
    </row>
    <row r="6" spans="1:19" s="21" customFormat="1" ht="63.75">
      <c r="A6" s="554" t="s">
        <v>132</v>
      </c>
      <c r="B6" s="13"/>
      <c r="C6" s="48"/>
      <c r="D6" s="183" t="s">
        <v>133</v>
      </c>
      <c r="E6" s="130" t="s">
        <v>134</v>
      </c>
      <c r="F6" s="130" t="s">
        <v>51</v>
      </c>
      <c r="G6" s="131" t="s">
        <v>52</v>
      </c>
      <c r="H6" s="84"/>
      <c r="I6" s="183" t="s">
        <v>133</v>
      </c>
      <c r="J6" s="130" t="s">
        <v>134</v>
      </c>
      <c r="K6" s="20" t="s">
        <v>51</v>
      </c>
      <c r="L6" s="131" t="s">
        <v>52</v>
      </c>
      <c r="M6" s="141"/>
      <c r="N6" s="183" t="s">
        <v>133</v>
      </c>
      <c r="O6" s="130" t="s">
        <v>134</v>
      </c>
      <c r="P6" s="20" t="s">
        <v>51</v>
      </c>
      <c r="Q6" s="131" t="s">
        <v>52</v>
      </c>
      <c r="R6" s="118"/>
      <c r="S6" s="63"/>
    </row>
    <row r="7" spans="1:19" s="24" customFormat="1" ht="27.75" customHeight="1">
      <c r="A7" s="536"/>
      <c r="B7" s="73" t="s">
        <v>274</v>
      </c>
      <c r="C7" s="46"/>
      <c r="D7" s="85"/>
      <c r="E7" s="579">
        <f>SUM(E8)</f>
        <v>0</v>
      </c>
      <c r="F7" s="579">
        <f>SUM(F8)</f>
        <v>0</v>
      </c>
      <c r="G7" s="579">
        <f>SUM(G8)</f>
        <v>0</v>
      </c>
      <c r="H7" s="85"/>
      <c r="I7" s="85"/>
      <c r="J7" s="579">
        <f>SUM(J8)</f>
        <v>2500</v>
      </c>
      <c r="K7" s="579">
        <f>SUM(K8)</f>
        <v>0</v>
      </c>
      <c r="L7" s="579">
        <f>SUM(L8)</f>
        <v>0</v>
      </c>
      <c r="M7" s="60"/>
      <c r="N7" s="85"/>
      <c r="O7" s="579">
        <f>SUM(O8)</f>
        <v>0</v>
      </c>
      <c r="P7" s="579">
        <f>SUM(P8)</f>
        <v>0</v>
      </c>
      <c r="Q7" s="579">
        <f>SUM(Q8)</f>
        <v>0</v>
      </c>
      <c r="R7" s="53"/>
      <c r="S7" s="111"/>
    </row>
    <row r="8" spans="1:19" s="533" customFormat="1" ht="24">
      <c r="A8" s="536">
        <v>152</v>
      </c>
      <c r="B8" s="270"/>
      <c r="C8" s="567" t="s">
        <v>354</v>
      </c>
      <c r="D8" s="85"/>
      <c r="E8" s="153"/>
      <c r="F8" s="153"/>
      <c r="G8" s="153"/>
      <c r="H8" s="85"/>
      <c r="I8" s="85">
        <v>1982</v>
      </c>
      <c r="J8" s="153">
        <v>2500</v>
      </c>
      <c r="K8" s="153"/>
      <c r="L8" s="153"/>
      <c r="M8" s="529"/>
      <c r="N8" s="85"/>
      <c r="O8" s="153"/>
      <c r="P8" s="153"/>
      <c r="Q8" s="153"/>
      <c r="R8" s="527"/>
      <c r="S8" s="532" t="s">
        <v>149</v>
      </c>
    </row>
    <row r="9" spans="1:19" s="57" customFormat="1" ht="21.75" customHeight="1">
      <c r="A9" s="536"/>
      <c r="B9" s="226" t="s">
        <v>85</v>
      </c>
      <c r="C9" s="101"/>
      <c r="D9" s="85"/>
      <c r="E9" s="579">
        <f>SUM(E10)</f>
        <v>0</v>
      </c>
      <c r="F9" s="579">
        <f>SUM(F10)</f>
        <v>300</v>
      </c>
      <c r="G9" s="579">
        <f>SUM(G10)</f>
        <v>0</v>
      </c>
      <c r="H9" s="85"/>
      <c r="I9" s="85"/>
      <c r="J9" s="579">
        <f>SUM(J10)</f>
        <v>0</v>
      </c>
      <c r="K9" s="579">
        <f>SUM(K10)</f>
        <v>0</v>
      </c>
      <c r="L9" s="579">
        <f>SUM(L10)</f>
        <v>0</v>
      </c>
      <c r="M9" s="60"/>
      <c r="N9" s="85"/>
      <c r="O9" s="579">
        <f>SUM(O10)</f>
        <v>0</v>
      </c>
      <c r="P9" s="579">
        <f>SUM(P10)</f>
        <v>0</v>
      </c>
      <c r="Q9" s="579">
        <f>SUM(Q10)</f>
        <v>0</v>
      </c>
      <c r="R9" s="53"/>
      <c r="S9" s="111"/>
    </row>
    <row r="10" spans="1:19" s="57" customFormat="1" ht="24">
      <c r="A10" s="536">
        <v>378</v>
      </c>
      <c r="B10" s="73"/>
      <c r="C10" s="101" t="s">
        <v>275</v>
      </c>
      <c r="D10" s="85">
        <v>2417</v>
      </c>
      <c r="E10" s="153"/>
      <c r="F10" s="153">
        <v>300</v>
      </c>
      <c r="G10" s="153"/>
      <c r="H10" s="85"/>
      <c r="I10" s="85"/>
      <c r="J10" s="153"/>
      <c r="K10" s="153"/>
      <c r="L10" s="153"/>
      <c r="M10" s="60"/>
      <c r="N10" s="85"/>
      <c r="O10" s="153"/>
      <c r="P10" s="153"/>
      <c r="Q10" s="153"/>
      <c r="R10" s="53"/>
      <c r="S10" s="111" t="s">
        <v>149</v>
      </c>
    </row>
    <row r="11" spans="1:19" s="49" customFormat="1" ht="24.75" customHeight="1">
      <c r="A11" s="536"/>
      <c r="B11" s="73" t="s">
        <v>127</v>
      </c>
      <c r="C11" s="67"/>
      <c r="D11" s="85"/>
      <c r="E11" s="579">
        <f>SUM(E12:E12)</f>
        <v>1000</v>
      </c>
      <c r="F11" s="579">
        <f>SUM(F12:F12)</f>
        <v>0</v>
      </c>
      <c r="G11" s="579">
        <f>SUM(G12:G12)</f>
        <v>0</v>
      </c>
      <c r="H11" s="85"/>
      <c r="I11" s="85"/>
      <c r="J11" s="579">
        <f>SUM(J12:J12)</f>
        <v>0</v>
      </c>
      <c r="K11" s="579">
        <f>SUM(K12:K12)</f>
        <v>0</v>
      </c>
      <c r="L11" s="579">
        <f>SUM(L12:L12)</f>
        <v>0</v>
      </c>
      <c r="M11" s="149"/>
      <c r="N11" s="85"/>
      <c r="O11" s="579">
        <f>SUM(O12:O12)</f>
        <v>0</v>
      </c>
      <c r="P11" s="579">
        <f>SUM(P12:P12)</f>
        <v>0</v>
      </c>
      <c r="Q11" s="579">
        <f>SUM(Q12:Q12)</f>
        <v>0</v>
      </c>
      <c r="R11" s="119"/>
      <c r="S11" s="80"/>
    </row>
    <row r="12" spans="1:19" s="57" customFormat="1" ht="12">
      <c r="A12" s="536">
        <v>574</v>
      </c>
      <c r="B12" s="73"/>
      <c r="C12" s="513" t="s">
        <v>30</v>
      </c>
      <c r="D12" s="85">
        <v>1525</v>
      </c>
      <c r="E12" s="153">
        <v>1000</v>
      </c>
      <c r="F12" s="153"/>
      <c r="G12" s="153"/>
      <c r="H12" s="85"/>
      <c r="I12" s="85"/>
      <c r="J12" s="153"/>
      <c r="K12" s="153"/>
      <c r="L12" s="153"/>
      <c r="M12" s="60"/>
      <c r="N12" s="85"/>
      <c r="O12" s="153"/>
      <c r="P12" s="153"/>
      <c r="Q12" s="153"/>
      <c r="R12" s="53"/>
      <c r="S12" s="80" t="s">
        <v>276</v>
      </c>
    </row>
    <row r="13" spans="1:19" s="49" customFormat="1" ht="24.75" customHeight="1">
      <c r="A13" s="536"/>
      <c r="B13" s="73" t="s">
        <v>84</v>
      </c>
      <c r="C13" s="67"/>
      <c r="D13" s="85"/>
      <c r="E13" s="579">
        <f>SUM(E14:E14)</f>
        <v>0</v>
      </c>
      <c r="F13" s="579">
        <f>SUM(F14:F14)</f>
        <v>0</v>
      </c>
      <c r="G13" s="579">
        <f>SUM(G14:G14)</f>
        <v>0</v>
      </c>
      <c r="H13" s="85"/>
      <c r="I13" s="85"/>
      <c r="J13" s="579">
        <f>SUM(J14:J14)</f>
        <v>0</v>
      </c>
      <c r="K13" s="579">
        <f>SUM(K14:K14)</f>
        <v>400</v>
      </c>
      <c r="L13" s="579">
        <f>SUM(L14:L14)</f>
        <v>0</v>
      </c>
      <c r="M13" s="149"/>
      <c r="N13" s="85"/>
      <c r="O13" s="579">
        <f>SUM(O14:O14)</f>
        <v>0</v>
      </c>
      <c r="P13" s="579">
        <f>SUM(P14:P14)</f>
        <v>0</v>
      </c>
      <c r="Q13" s="579">
        <f>SUM(Q14:Q14)</f>
        <v>0</v>
      </c>
      <c r="R13" s="119"/>
      <c r="S13" s="80"/>
    </row>
    <row r="14" spans="1:19" s="24" customFormat="1" ht="24">
      <c r="A14" s="536">
        <v>299</v>
      </c>
      <c r="B14" s="188"/>
      <c r="C14" s="381" t="s">
        <v>277</v>
      </c>
      <c r="D14" s="85"/>
      <c r="E14" s="153"/>
      <c r="F14" s="153"/>
      <c r="G14" s="153"/>
      <c r="H14" s="85"/>
      <c r="I14" s="85">
        <v>2418</v>
      </c>
      <c r="J14" s="153"/>
      <c r="K14" s="153">
        <v>400</v>
      </c>
      <c r="L14" s="153"/>
      <c r="M14" s="60"/>
      <c r="N14" s="85"/>
      <c r="O14" s="153"/>
      <c r="P14" s="153"/>
      <c r="Q14" s="153"/>
      <c r="R14" s="53"/>
      <c r="S14" s="80" t="s">
        <v>252</v>
      </c>
    </row>
    <row r="15" spans="1:19" s="17" customFormat="1" ht="24" customHeight="1">
      <c r="A15" s="92"/>
      <c r="B15" s="68"/>
      <c r="C15" s="69"/>
      <c r="D15" s="92"/>
      <c r="E15" s="138">
        <f>E11+E13+E7+E9</f>
        <v>1000</v>
      </c>
      <c r="F15" s="138">
        <f>F11+F13+F7+F9</f>
        <v>300</v>
      </c>
      <c r="G15" s="138">
        <f>G11+G13+G7+G9</f>
        <v>0</v>
      </c>
      <c r="H15" s="91"/>
      <c r="I15" s="92"/>
      <c r="J15" s="138">
        <f>J11+J13+J7+J9</f>
        <v>2500</v>
      </c>
      <c r="K15" s="138">
        <f>K11+K13+K7+K9</f>
        <v>400</v>
      </c>
      <c r="L15" s="138">
        <f>L11+L13+L7+L9</f>
        <v>0</v>
      </c>
      <c r="M15" s="142"/>
      <c r="N15" s="92"/>
      <c r="O15" s="138">
        <f>O11+O13+O7+O9</f>
        <v>0</v>
      </c>
      <c r="P15" s="138">
        <f>P11+P13+P7+P9</f>
        <v>0</v>
      </c>
      <c r="Q15" s="138">
        <f>Q11+Q13+Q7+Q9</f>
        <v>0</v>
      </c>
      <c r="R15" s="144"/>
      <c r="S15" s="284"/>
    </row>
    <row r="16" spans="1:19" s="57" customFormat="1" ht="12.75">
      <c r="A16" s="231"/>
      <c r="C16" s="70"/>
      <c r="D16" s="102"/>
      <c r="E16" s="165"/>
      <c r="F16" s="165"/>
      <c r="G16" s="165"/>
      <c r="H16" s="115"/>
      <c r="I16" s="102"/>
      <c r="J16" s="54"/>
      <c r="K16" s="54"/>
      <c r="L16" s="54"/>
      <c r="M16" s="53"/>
      <c r="N16" s="102"/>
      <c r="O16" s="54"/>
      <c r="P16" s="54"/>
      <c r="Q16" s="54"/>
      <c r="R16" s="53"/>
      <c r="S16" s="55"/>
    </row>
    <row r="17" spans="1:19" s="57" customFormat="1" ht="12.75">
      <c r="A17" s="231"/>
      <c r="C17" s="66"/>
      <c r="D17" s="102"/>
      <c r="E17" s="165"/>
      <c r="F17" s="165"/>
      <c r="G17" s="165"/>
      <c r="H17" s="115"/>
      <c r="I17" s="102"/>
      <c r="J17" s="54"/>
      <c r="K17" s="54"/>
      <c r="L17" s="54"/>
      <c r="M17" s="53"/>
      <c r="N17" s="102"/>
      <c r="O17" s="54"/>
      <c r="P17" s="54"/>
      <c r="Q17" s="54"/>
      <c r="R17" s="53"/>
      <c r="S17" s="55"/>
    </row>
    <row r="18" spans="1:19" s="57" customFormat="1" ht="12.75">
      <c r="A18" s="231"/>
      <c r="C18" s="66"/>
      <c r="D18" s="102"/>
      <c r="E18" s="165"/>
      <c r="F18" s="165"/>
      <c r="G18" s="165"/>
      <c r="H18" s="115"/>
      <c r="I18" s="102"/>
      <c r="J18" s="54"/>
      <c r="K18" s="54"/>
      <c r="L18" s="54"/>
      <c r="M18" s="53"/>
      <c r="N18" s="102"/>
      <c r="O18" s="54"/>
      <c r="P18" s="54"/>
      <c r="Q18" s="54"/>
      <c r="R18" s="53"/>
      <c r="S18" s="55"/>
    </row>
    <row r="19" spans="1:19" s="57" customFormat="1" ht="12.75">
      <c r="A19" s="231"/>
      <c r="C19" s="66"/>
      <c r="D19" s="102"/>
      <c r="E19" s="165"/>
      <c r="F19" s="165"/>
      <c r="G19" s="165"/>
      <c r="H19" s="115"/>
      <c r="I19" s="102"/>
      <c r="J19" s="54"/>
      <c r="K19" s="54"/>
      <c r="L19" s="54"/>
      <c r="M19" s="53"/>
      <c r="N19" s="102"/>
      <c r="O19" s="54"/>
      <c r="P19" s="54"/>
      <c r="Q19" s="54"/>
      <c r="R19" s="53"/>
      <c r="S19" s="55"/>
    </row>
    <row r="20" spans="1:19" s="57" customFormat="1" ht="12.75">
      <c r="A20" s="231"/>
      <c r="C20" s="66"/>
      <c r="D20" s="102"/>
      <c r="E20" s="165"/>
      <c r="F20" s="165"/>
      <c r="G20" s="165"/>
      <c r="H20" s="115"/>
      <c r="I20" s="102"/>
      <c r="J20" s="54"/>
      <c r="K20" s="54"/>
      <c r="L20" s="54"/>
      <c r="M20" s="53"/>
      <c r="N20" s="102"/>
      <c r="O20" s="54"/>
      <c r="P20" s="54"/>
      <c r="Q20" s="54"/>
      <c r="R20" s="53"/>
      <c r="S20" s="55"/>
    </row>
    <row r="21" spans="1:19" s="57" customFormat="1" ht="12.75">
      <c r="A21" s="231"/>
      <c r="C21" s="66"/>
      <c r="D21" s="102"/>
      <c r="E21" s="165"/>
      <c r="F21" s="165"/>
      <c r="G21" s="165"/>
      <c r="H21" s="115"/>
      <c r="I21" s="102"/>
      <c r="J21" s="54"/>
      <c r="K21" s="54"/>
      <c r="L21" s="54"/>
      <c r="M21" s="53"/>
      <c r="N21" s="102"/>
      <c r="O21" s="54"/>
      <c r="P21" s="54"/>
      <c r="Q21" s="54"/>
      <c r="R21" s="53"/>
      <c r="S21" s="55"/>
    </row>
    <row r="22" spans="1:19" s="57" customFormat="1" ht="12.75">
      <c r="A22" s="231"/>
      <c r="C22" s="66"/>
      <c r="D22" s="102"/>
      <c r="E22" s="165"/>
      <c r="F22" s="165"/>
      <c r="G22" s="165"/>
      <c r="H22" s="115"/>
      <c r="I22" s="102"/>
      <c r="J22" s="54"/>
      <c r="K22" s="54"/>
      <c r="L22" s="54"/>
      <c r="M22" s="53"/>
      <c r="N22" s="102"/>
      <c r="O22" s="54"/>
      <c r="P22" s="54"/>
      <c r="Q22" s="54"/>
      <c r="R22" s="53"/>
      <c r="S22" s="55"/>
    </row>
    <row r="23" spans="1:19" s="57" customFormat="1" ht="12.75">
      <c r="A23" s="231"/>
      <c r="C23" s="66"/>
      <c r="D23" s="102"/>
      <c r="E23" s="165"/>
      <c r="F23" s="165"/>
      <c r="G23" s="165"/>
      <c r="H23" s="115"/>
      <c r="I23" s="102"/>
      <c r="J23" s="54"/>
      <c r="K23" s="54"/>
      <c r="L23" s="54"/>
      <c r="M23" s="53"/>
      <c r="N23" s="102"/>
      <c r="O23" s="54"/>
      <c r="P23" s="54"/>
      <c r="Q23" s="54"/>
      <c r="R23" s="53"/>
      <c r="S23" s="55"/>
    </row>
    <row r="24" spans="1:19" s="57" customFormat="1" ht="12.75">
      <c r="A24" s="231"/>
      <c r="C24" s="66"/>
      <c r="D24" s="102"/>
      <c r="E24" s="165"/>
      <c r="F24" s="165"/>
      <c r="G24" s="165"/>
      <c r="H24" s="115"/>
      <c r="I24" s="102"/>
      <c r="J24" s="54"/>
      <c r="K24" s="54"/>
      <c r="L24" s="54"/>
      <c r="M24" s="53"/>
      <c r="N24" s="102"/>
      <c r="O24" s="54"/>
      <c r="P24" s="54"/>
      <c r="Q24" s="54"/>
      <c r="R24" s="53"/>
      <c r="S24" s="55"/>
    </row>
    <row r="25" spans="1:19" s="57" customFormat="1" ht="12.75">
      <c r="A25" s="231"/>
      <c r="C25" s="66"/>
      <c r="D25" s="102"/>
      <c r="E25" s="165"/>
      <c r="F25" s="165"/>
      <c r="G25" s="165"/>
      <c r="H25" s="115"/>
      <c r="I25" s="102"/>
      <c r="J25" s="54"/>
      <c r="K25" s="54"/>
      <c r="L25" s="54"/>
      <c r="M25" s="53"/>
      <c r="N25" s="102"/>
      <c r="O25" s="54"/>
      <c r="P25" s="54"/>
      <c r="Q25" s="54"/>
      <c r="R25" s="53"/>
      <c r="S25" s="55"/>
    </row>
    <row r="26" spans="1:19" s="57" customFormat="1" ht="12.75">
      <c r="A26" s="231"/>
      <c r="C26" s="66"/>
      <c r="D26" s="102"/>
      <c r="E26" s="165"/>
      <c r="F26" s="165"/>
      <c r="G26" s="165"/>
      <c r="H26" s="115"/>
      <c r="I26" s="102"/>
      <c r="J26" s="54"/>
      <c r="K26" s="54"/>
      <c r="L26" s="54"/>
      <c r="M26" s="53"/>
      <c r="N26" s="102"/>
      <c r="O26" s="54"/>
      <c r="P26" s="54"/>
      <c r="Q26" s="54"/>
      <c r="R26" s="53"/>
      <c r="S26" s="55"/>
    </row>
    <row r="27" spans="1:19" s="57" customFormat="1" ht="12.75">
      <c r="A27" s="231"/>
      <c r="C27" s="66"/>
      <c r="D27" s="102"/>
      <c r="E27" s="165"/>
      <c r="F27" s="165"/>
      <c r="G27" s="165"/>
      <c r="H27" s="115"/>
      <c r="I27" s="102"/>
      <c r="J27" s="54"/>
      <c r="K27" s="54"/>
      <c r="L27" s="54"/>
      <c r="M27" s="53"/>
      <c r="N27" s="102"/>
      <c r="O27" s="54"/>
      <c r="P27" s="54"/>
      <c r="Q27" s="54"/>
      <c r="R27" s="53"/>
      <c r="S27" s="55"/>
    </row>
    <row r="28" spans="1:19" s="57" customFormat="1" ht="12.75">
      <c r="A28" s="231"/>
      <c r="C28" s="66"/>
      <c r="D28" s="102"/>
      <c r="E28" s="165"/>
      <c r="F28" s="165"/>
      <c r="G28" s="165"/>
      <c r="H28" s="115"/>
      <c r="I28" s="102"/>
      <c r="J28" s="54"/>
      <c r="K28" s="54"/>
      <c r="L28" s="54"/>
      <c r="M28" s="53"/>
      <c r="N28" s="102"/>
      <c r="O28" s="54"/>
      <c r="P28" s="54"/>
      <c r="Q28" s="54"/>
      <c r="R28" s="53"/>
      <c r="S28" s="55"/>
    </row>
    <row r="29" spans="1:19" s="57" customFormat="1" ht="12.75">
      <c r="A29" s="231"/>
      <c r="C29" s="66"/>
      <c r="D29" s="102"/>
      <c r="E29" s="165"/>
      <c r="F29" s="165"/>
      <c r="G29" s="165"/>
      <c r="H29" s="115"/>
      <c r="I29" s="102"/>
      <c r="J29" s="54"/>
      <c r="K29" s="54"/>
      <c r="L29" s="54"/>
      <c r="M29" s="53"/>
      <c r="N29" s="102"/>
      <c r="O29" s="54"/>
      <c r="P29" s="54"/>
      <c r="Q29" s="54"/>
      <c r="R29" s="53"/>
      <c r="S29" s="55"/>
    </row>
    <row r="30" spans="1:19" s="57" customFormat="1" ht="12.75">
      <c r="A30" s="231"/>
      <c r="C30" s="66"/>
      <c r="D30" s="102"/>
      <c r="E30" s="165"/>
      <c r="F30" s="165"/>
      <c r="G30" s="165"/>
      <c r="H30" s="115"/>
      <c r="I30" s="102"/>
      <c r="J30" s="54"/>
      <c r="K30" s="54"/>
      <c r="L30" s="54"/>
      <c r="M30" s="53"/>
      <c r="N30" s="102"/>
      <c r="O30" s="54"/>
      <c r="P30" s="54"/>
      <c r="Q30" s="54"/>
      <c r="R30" s="53"/>
      <c r="S30" s="55"/>
    </row>
    <row r="31" spans="1:19" s="57" customFormat="1" ht="12.75">
      <c r="A31" s="231"/>
      <c r="C31" s="66"/>
      <c r="D31" s="102"/>
      <c r="E31" s="165"/>
      <c r="F31" s="165"/>
      <c r="G31" s="165"/>
      <c r="H31" s="115"/>
      <c r="I31" s="102"/>
      <c r="J31" s="54"/>
      <c r="K31" s="54"/>
      <c r="L31" s="54"/>
      <c r="M31" s="53"/>
      <c r="N31" s="102"/>
      <c r="O31" s="54"/>
      <c r="P31" s="54"/>
      <c r="Q31" s="54"/>
      <c r="R31" s="53"/>
      <c r="S31" s="55"/>
    </row>
    <row r="32" spans="1:19" s="57" customFormat="1" ht="12.75">
      <c r="A32" s="231"/>
      <c r="C32" s="66"/>
      <c r="D32" s="102"/>
      <c r="E32" s="165"/>
      <c r="F32" s="165"/>
      <c r="G32" s="165"/>
      <c r="H32" s="115"/>
      <c r="I32" s="102"/>
      <c r="J32" s="54"/>
      <c r="K32" s="54"/>
      <c r="L32" s="54"/>
      <c r="M32" s="53"/>
      <c r="N32" s="102"/>
      <c r="O32" s="54"/>
      <c r="P32" s="54"/>
      <c r="Q32" s="54"/>
      <c r="R32" s="53"/>
      <c r="S32" s="55"/>
    </row>
    <row r="33" spans="1:19" s="57" customFormat="1" ht="12.75">
      <c r="A33" s="231"/>
      <c r="C33" s="66"/>
      <c r="D33" s="102"/>
      <c r="E33" s="165"/>
      <c r="F33" s="165"/>
      <c r="G33" s="165"/>
      <c r="H33" s="115"/>
      <c r="I33" s="102"/>
      <c r="J33" s="54"/>
      <c r="K33" s="54"/>
      <c r="L33" s="54"/>
      <c r="M33" s="53"/>
      <c r="N33" s="102"/>
      <c r="O33" s="54"/>
      <c r="P33" s="54"/>
      <c r="Q33" s="54"/>
      <c r="R33" s="53"/>
      <c r="S33" s="55"/>
    </row>
    <row r="34" spans="1:19" s="57" customFormat="1" ht="12.75">
      <c r="A34" s="231"/>
      <c r="C34" s="66"/>
      <c r="D34" s="102"/>
      <c r="E34" s="165"/>
      <c r="F34" s="165"/>
      <c r="G34" s="165"/>
      <c r="H34" s="115"/>
      <c r="I34" s="102"/>
      <c r="J34" s="54"/>
      <c r="K34" s="54"/>
      <c r="L34" s="54"/>
      <c r="M34" s="53"/>
      <c r="N34" s="102"/>
      <c r="O34" s="54"/>
      <c r="P34" s="54"/>
      <c r="Q34" s="54"/>
      <c r="R34" s="53"/>
      <c r="S34" s="55"/>
    </row>
    <row r="35" spans="1:19" s="57" customFormat="1" ht="12.75">
      <c r="A35" s="231"/>
      <c r="C35" s="66"/>
      <c r="D35" s="102"/>
      <c r="E35" s="165"/>
      <c r="F35" s="165"/>
      <c r="G35" s="165"/>
      <c r="H35" s="115"/>
      <c r="I35" s="102"/>
      <c r="J35" s="54"/>
      <c r="K35" s="54"/>
      <c r="L35" s="54"/>
      <c r="M35" s="53"/>
      <c r="N35" s="102"/>
      <c r="O35" s="54"/>
      <c r="P35" s="54"/>
      <c r="Q35" s="54"/>
      <c r="R35" s="53"/>
      <c r="S35" s="55"/>
    </row>
    <row r="36" spans="1:19" s="57" customFormat="1" ht="12.75">
      <c r="A36" s="231"/>
      <c r="C36" s="66"/>
      <c r="D36" s="102"/>
      <c r="E36" s="165"/>
      <c r="F36" s="165"/>
      <c r="G36" s="165"/>
      <c r="H36" s="115"/>
      <c r="I36" s="102"/>
      <c r="J36" s="54"/>
      <c r="K36" s="54"/>
      <c r="L36" s="54"/>
      <c r="M36" s="53"/>
      <c r="N36" s="102"/>
      <c r="O36" s="54"/>
      <c r="P36" s="54"/>
      <c r="Q36" s="54"/>
      <c r="R36" s="53"/>
      <c r="S36" s="55"/>
    </row>
    <row r="37" spans="1:19" s="57" customFormat="1" ht="12.75">
      <c r="A37" s="231"/>
      <c r="C37" s="66"/>
      <c r="D37" s="102"/>
      <c r="E37" s="165"/>
      <c r="F37" s="165"/>
      <c r="G37" s="165"/>
      <c r="H37" s="115"/>
      <c r="I37" s="102"/>
      <c r="J37" s="54"/>
      <c r="K37" s="54"/>
      <c r="L37" s="54"/>
      <c r="M37" s="53"/>
      <c r="N37" s="102"/>
      <c r="O37" s="54"/>
      <c r="P37" s="54"/>
      <c r="Q37" s="54"/>
      <c r="R37" s="53"/>
      <c r="S37" s="55"/>
    </row>
    <row r="38" spans="1:19" s="57" customFormat="1" ht="12.75">
      <c r="A38" s="231"/>
      <c r="C38" s="66"/>
      <c r="D38" s="102"/>
      <c r="E38" s="165"/>
      <c r="F38" s="165"/>
      <c r="G38" s="165"/>
      <c r="H38" s="115"/>
      <c r="I38" s="102"/>
      <c r="J38" s="54"/>
      <c r="K38" s="54"/>
      <c r="L38" s="54"/>
      <c r="M38" s="53"/>
      <c r="N38" s="102"/>
      <c r="O38" s="54"/>
      <c r="P38" s="54"/>
      <c r="Q38" s="54"/>
      <c r="R38" s="53"/>
      <c r="S38" s="55"/>
    </row>
    <row r="39" spans="1:19" s="57" customFormat="1" ht="12.75">
      <c r="A39" s="231"/>
      <c r="C39" s="66"/>
      <c r="D39" s="102"/>
      <c r="E39" s="165"/>
      <c r="F39" s="165"/>
      <c r="G39" s="165"/>
      <c r="H39" s="115"/>
      <c r="I39" s="102"/>
      <c r="J39" s="54"/>
      <c r="K39" s="54"/>
      <c r="L39" s="54"/>
      <c r="M39" s="53"/>
      <c r="N39" s="102"/>
      <c r="O39" s="54"/>
      <c r="P39" s="54"/>
      <c r="Q39" s="54"/>
      <c r="R39" s="53"/>
      <c r="S39" s="55"/>
    </row>
    <row r="40" spans="1:19" s="57" customFormat="1" ht="12.75">
      <c r="A40" s="231"/>
      <c r="C40" s="66"/>
      <c r="D40" s="102"/>
      <c r="E40" s="165"/>
      <c r="F40" s="165"/>
      <c r="G40" s="165"/>
      <c r="H40" s="115"/>
      <c r="I40" s="102"/>
      <c r="J40" s="54"/>
      <c r="K40" s="54"/>
      <c r="L40" s="54"/>
      <c r="M40" s="53"/>
      <c r="N40" s="102"/>
      <c r="O40" s="54"/>
      <c r="P40" s="54"/>
      <c r="Q40" s="54"/>
      <c r="R40" s="53"/>
      <c r="S40" s="55"/>
    </row>
    <row r="41" spans="1:19" s="57" customFormat="1" ht="12.75">
      <c r="A41" s="231"/>
      <c r="C41" s="66"/>
      <c r="D41" s="102"/>
      <c r="E41" s="165"/>
      <c r="F41" s="165"/>
      <c r="G41" s="165"/>
      <c r="H41" s="115"/>
      <c r="I41" s="102"/>
      <c r="J41" s="54"/>
      <c r="K41" s="54"/>
      <c r="L41" s="54"/>
      <c r="M41" s="53"/>
      <c r="N41" s="102"/>
      <c r="O41" s="54"/>
      <c r="P41" s="54"/>
      <c r="Q41" s="54"/>
      <c r="R41" s="53"/>
      <c r="S41" s="55"/>
    </row>
    <row r="42" spans="1:19" s="57" customFormat="1" ht="12.75">
      <c r="A42" s="231"/>
      <c r="C42" s="66"/>
      <c r="D42" s="102"/>
      <c r="E42" s="165"/>
      <c r="F42" s="165"/>
      <c r="G42" s="165"/>
      <c r="H42" s="115"/>
      <c r="I42" s="102"/>
      <c r="J42" s="54"/>
      <c r="K42" s="54"/>
      <c r="L42" s="54"/>
      <c r="M42" s="53"/>
      <c r="N42" s="102"/>
      <c r="O42" s="54"/>
      <c r="P42" s="54"/>
      <c r="Q42" s="54"/>
      <c r="R42" s="53"/>
      <c r="S42" s="55"/>
    </row>
    <row r="43" spans="1:19" s="57" customFormat="1" ht="12.75">
      <c r="A43" s="231"/>
      <c r="C43" s="66"/>
      <c r="D43" s="102"/>
      <c r="E43" s="165"/>
      <c r="F43" s="165"/>
      <c r="G43" s="165"/>
      <c r="H43" s="115"/>
      <c r="I43" s="102"/>
      <c r="J43" s="54"/>
      <c r="K43" s="54"/>
      <c r="L43" s="54"/>
      <c r="M43" s="53"/>
      <c r="N43" s="102"/>
      <c r="O43" s="54"/>
      <c r="P43" s="54"/>
      <c r="Q43" s="54"/>
      <c r="R43" s="53"/>
      <c r="S43" s="55"/>
    </row>
    <row r="44" spans="1:19" s="57" customFormat="1" ht="12.75">
      <c r="A44" s="231"/>
      <c r="C44" s="66"/>
      <c r="D44" s="102"/>
      <c r="E44" s="165"/>
      <c r="F44" s="165"/>
      <c r="G44" s="165"/>
      <c r="H44" s="115"/>
      <c r="I44" s="102"/>
      <c r="J44" s="54"/>
      <c r="K44" s="54"/>
      <c r="L44" s="54"/>
      <c r="M44" s="53"/>
      <c r="N44" s="102"/>
      <c r="O44" s="54"/>
      <c r="P44" s="54"/>
      <c r="Q44" s="54"/>
      <c r="R44" s="53"/>
      <c r="S44" s="55"/>
    </row>
    <row r="45" spans="1:19" s="57" customFormat="1" ht="12.75">
      <c r="A45" s="231"/>
      <c r="C45" s="66"/>
      <c r="D45" s="102"/>
      <c r="E45" s="165"/>
      <c r="F45" s="165"/>
      <c r="G45" s="165"/>
      <c r="H45" s="115"/>
      <c r="I45" s="102"/>
      <c r="J45" s="54"/>
      <c r="K45" s="54"/>
      <c r="L45" s="54"/>
      <c r="M45" s="53"/>
      <c r="N45" s="102"/>
      <c r="O45" s="54"/>
      <c r="P45" s="54"/>
      <c r="Q45" s="54"/>
      <c r="R45" s="53"/>
      <c r="S45" s="55"/>
    </row>
    <row r="46" spans="1:19" s="57" customFormat="1" ht="12.75">
      <c r="A46" s="231"/>
      <c r="C46" s="66"/>
      <c r="D46" s="102"/>
      <c r="E46" s="165"/>
      <c r="F46" s="165"/>
      <c r="G46" s="165"/>
      <c r="H46" s="115"/>
      <c r="I46" s="102"/>
      <c r="J46" s="54"/>
      <c r="K46" s="54"/>
      <c r="L46" s="54"/>
      <c r="M46" s="53"/>
      <c r="N46" s="102"/>
      <c r="O46" s="54"/>
      <c r="P46" s="54"/>
      <c r="Q46" s="54"/>
      <c r="R46" s="53"/>
      <c r="S46" s="55"/>
    </row>
    <row r="47" spans="1:19" s="57" customFormat="1" ht="12.75">
      <c r="A47" s="231"/>
      <c r="C47" s="66"/>
      <c r="D47" s="102"/>
      <c r="E47" s="165"/>
      <c r="F47" s="165"/>
      <c r="G47" s="165"/>
      <c r="H47" s="115"/>
      <c r="I47" s="102"/>
      <c r="J47" s="54"/>
      <c r="K47" s="54"/>
      <c r="L47" s="54"/>
      <c r="M47" s="53"/>
      <c r="N47" s="102"/>
      <c r="O47" s="54"/>
      <c r="P47" s="54"/>
      <c r="Q47" s="54"/>
      <c r="R47" s="53"/>
      <c r="S47" s="55"/>
    </row>
    <row r="48" spans="1:19" s="57" customFormat="1" ht="12.75">
      <c r="A48" s="231"/>
      <c r="C48" s="66"/>
      <c r="D48" s="102"/>
      <c r="E48" s="165"/>
      <c r="F48" s="165"/>
      <c r="G48" s="165"/>
      <c r="H48" s="115"/>
      <c r="I48" s="102"/>
      <c r="J48" s="54"/>
      <c r="K48" s="54"/>
      <c r="L48" s="54"/>
      <c r="M48" s="53"/>
      <c r="N48" s="102"/>
      <c r="O48" s="54"/>
      <c r="P48" s="54"/>
      <c r="Q48" s="54"/>
      <c r="R48" s="53"/>
      <c r="S48" s="55"/>
    </row>
    <row r="49" spans="1:19" s="57" customFormat="1" ht="12.75">
      <c r="A49" s="231"/>
      <c r="C49" s="66"/>
      <c r="D49" s="102"/>
      <c r="E49" s="165"/>
      <c r="F49" s="165"/>
      <c r="G49" s="165"/>
      <c r="H49" s="115"/>
      <c r="I49" s="102"/>
      <c r="J49" s="54"/>
      <c r="K49" s="54"/>
      <c r="L49" s="54"/>
      <c r="M49" s="53"/>
      <c r="N49" s="102"/>
      <c r="O49" s="54"/>
      <c r="P49" s="54"/>
      <c r="Q49" s="54"/>
      <c r="R49" s="53"/>
      <c r="S49" s="55"/>
    </row>
    <row r="50" spans="1:19" s="57" customFormat="1" ht="12.75">
      <c r="A50" s="231"/>
      <c r="C50" s="66"/>
      <c r="D50" s="102"/>
      <c r="E50" s="165"/>
      <c r="F50" s="165"/>
      <c r="G50" s="165"/>
      <c r="H50" s="115"/>
      <c r="I50" s="102"/>
      <c r="J50" s="54"/>
      <c r="K50" s="54"/>
      <c r="L50" s="54"/>
      <c r="M50" s="53"/>
      <c r="N50" s="102"/>
      <c r="O50" s="54"/>
      <c r="P50" s="54"/>
      <c r="Q50" s="54"/>
      <c r="R50" s="53"/>
      <c r="S50" s="55"/>
    </row>
    <row r="51" spans="1:19" s="57" customFormat="1" ht="12.75">
      <c r="A51" s="231"/>
      <c r="C51" s="66"/>
      <c r="D51" s="102"/>
      <c r="E51" s="165"/>
      <c r="F51" s="165"/>
      <c r="G51" s="165"/>
      <c r="H51" s="115"/>
      <c r="I51" s="102"/>
      <c r="J51" s="54"/>
      <c r="K51" s="54"/>
      <c r="L51" s="54"/>
      <c r="M51" s="53"/>
      <c r="N51" s="102"/>
      <c r="O51" s="54"/>
      <c r="P51" s="54"/>
      <c r="Q51" s="54"/>
      <c r="R51" s="53"/>
      <c r="S51" s="55"/>
    </row>
    <row r="52" spans="1:19" s="57" customFormat="1" ht="12.75">
      <c r="A52" s="231"/>
      <c r="C52" s="66"/>
      <c r="D52" s="102"/>
      <c r="E52" s="165"/>
      <c r="F52" s="165"/>
      <c r="G52" s="165"/>
      <c r="H52" s="115"/>
      <c r="I52" s="102"/>
      <c r="J52" s="54"/>
      <c r="K52" s="54"/>
      <c r="L52" s="54"/>
      <c r="M52" s="53"/>
      <c r="N52" s="102"/>
      <c r="O52" s="54"/>
      <c r="P52" s="54"/>
      <c r="Q52" s="54"/>
      <c r="R52" s="53"/>
      <c r="S52" s="55"/>
    </row>
    <row r="53" spans="1:19" s="57" customFormat="1" ht="12.75">
      <c r="A53" s="231"/>
      <c r="C53" s="66"/>
      <c r="D53" s="102"/>
      <c r="E53" s="165"/>
      <c r="F53" s="165"/>
      <c r="G53" s="165"/>
      <c r="H53" s="115"/>
      <c r="I53" s="102"/>
      <c r="J53" s="54"/>
      <c r="K53" s="54"/>
      <c r="L53" s="54"/>
      <c r="M53" s="53"/>
      <c r="N53" s="102"/>
      <c r="O53" s="54"/>
      <c r="P53" s="54"/>
      <c r="Q53" s="54"/>
      <c r="R53" s="53"/>
      <c r="S53" s="55"/>
    </row>
    <row r="54" spans="1:19" s="57" customFormat="1" ht="12.75">
      <c r="A54" s="231"/>
      <c r="C54" s="66"/>
      <c r="D54" s="102"/>
      <c r="E54" s="165"/>
      <c r="F54" s="165"/>
      <c r="G54" s="165"/>
      <c r="H54" s="115"/>
      <c r="I54" s="102"/>
      <c r="J54" s="54"/>
      <c r="K54" s="54"/>
      <c r="L54" s="54"/>
      <c r="M54" s="53"/>
      <c r="N54" s="102"/>
      <c r="O54" s="54"/>
      <c r="P54" s="54"/>
      <c r="Q54" s="54"/>
      <c r="R54" s="53"/>
      <c r="S54" s="55"/>
    </row>
    <row r="55" spans="1:19" s="57" customFormat="1" ht="12.75">
      <c r="A55" s="231"/>
      <c r="C55" s="66"/>
      <c r="D55" s="102"/>
      <c r="E55" s="165"/>
      <c r="F55" s="165"/>
      <c r="G55" s="165"/>
      <c r="H55" s="115"/>
      <c r="I55" s="102"/>
      <c r="J55" s="54"/>
      <c r="K55" s="54"/>
      <c r="L55" s="54"/>
      <c r="M55" s="53"/>
      <c r="N55" s="102"/>
      <c r="O55" s="54"/>
      <c r="P55" s="54"/>
      <c r="Q55" s="54"/>
      <c r="R55" s="53"/>
      <c r="S55" s="55"/>
    </row>
    <row r="56" spans="1:19" s="57" customFormat="1" ht="12.75">
      <c r="A56" s="231"/>
      <c r="C56" s="66"/>
      <c r="D56" s="102"/>
      <c r="E56" s="165"/>
      <c r="F56" s="165"/>
      <c r="G56" s="165"/>
      <c r="H56" s="115"/>
      <c r="I56" s="102"/>
      <c r="J56" s="54"/>
      <c r="K56" s="54"/>
      <c r="L56" s="54"/>
      <c r="M56" s="53"/>
      <c r="N56" s="102"/>
      <c r="O56" s="54"/>
      <c r="P56" s="54"/>
      <c r="Q56" s="54"/>
      <c r="R56" s="53"/>
      <c r="S56" s="55"/>
    </row>
    <row r="57" spans="1:19" s="57" customFormat="1" ht="12.75">
      <c r="A57" s="231"/>
      <c r="C57" s="66"/>
      <c r="D57" s="102"/>
      <c r="E57" s="165"/>
      <c r="F57" s="165"/>
      <c r="G57" s="165"/>
      <c r="H57" s="115"/>
      <c r="I57" s="102"/>
      <c r="J57" s="54"/>
      <c r="K57" s="54"/>
      <c r="L57" s="54"/>
      <c r="M57" s="53"/>
      <c r="N57" s="102"/>
      <c r="O57" s="54"/>
      <c r="P57" s="54"/>
      <c r="Q57" s="54"/>
      <c r="R57" s="53"/>
      <c r="S57" s="55"/>
    </row>
    <row r="58" spans="1:19" s="57" customFormat="1" ht="12.75">
      <c r="A58" s="231"/>
      <c r="C58" s="66"/>
      <c r="D58" s="102"/>
      <c r="E58" s="165"/>
      <c r="F58" s="165"/>
      <c r="G58" s="165"/>
      <c r="H58" s="115"/>
      <c r="I58" s="102"/>
      <c r="J58" s="54"/>
      <c r="K58" s="54"/>
      <c r="L58" s="54"/>
      <c r="M58" s="53"/>
      <c r="N58" s="102"/>
      <c r="O58" s="54"/>
      <c r="P58" s="54"/>
      <c r="Q58" s="54"/>
      <c r="R58" s="53"/>
      <c r="S58" s="55"/>
    </row>
    <row r="59" spans="1:19" s="57" customFormat="1" ht="12.75">
      <c r="A59" s="231"/>
      <c r="C59" s="66"/>
      <c r="D59" s="102"/>
      <c r="E59" s="165"/>
      <c r="F59" s="165"/>
      <c r="G59" s="165"/>
      <c r="H59" s="115"/>
      <c r="I59" s="102"/>
      <c r="J59" s="54"/>
      <c r="K59" s="54"/>
      <c r="L59" s="54"/>
      <c r="M59" s="53"/>
      <c r="N59" s="102"/>
      <c r="O59" s="54"/>
      <c r="P59" s="54"/>
      <c r="Q59" s="54"/>
      <c r="R59" s="53"/>
      <c r="S59" s="55"/>
    </row>
    <row r="60" spans="1:19" s="57" customFormat="1" ht="12.75">
      <c r="A60" s="231"/>
      <c r="C60" s="66"/>
      <c r="D60" s="102"/>
      <c r="E60" s="165"/>
      <c r="F60" s="165"/>
      <c r="G60" s="165"/>
      <c r="H60" s="115"/>
      <c r="I60" s="102"/>
      <c r="J60" s="54"/>
      <c r="K60" s="54"/>
      <c r="L60" s="54"/>
      <c r="M60" s="53"/>
      <c r="N60" s="102"/>
      <c r="O60" s="54"/>
      <c r="P60" s="54"/>
      <c r="Q60" s="54"/>
      <c r="R60" s="53"/>
      <c r="S60" s="55"/>
    </row>
    <row r="61" spans="1:19" s="57" customFormat="1" ht="12.75">
      <c r="A61" s="231"/>
      <c r="C61" s="66"/>
      <c r="D61" s="102"/>
      <c r="E61" s="165"/>
      <c r="F61" s="165"/>
      <c r="G61" s="165"/>
      <c r="H61" s="115"/>
      <c r="I61" s="102"/>
      <c r="J61" s="54"/>
      <c r="K61" s="54"/>
      <c r="L61" s="54"/>
      <c r="M61" s="53"/>
      <c r="N61" s="102"/>
      <c r="O61" s="54"/>
      <c r="P61" s="54"/>
      <c r="Q61" s="54"/>
      <c r="R61" s="53"/>
      <c r="S61" s="55"/>
    </row>
    <row r="62" spans="1:19" s="57" customFormat="1" ht="12.75">
      <c r="A62" s="231"/>
      <c r="C62" s="66"/>
      <c r="D62" s="102"/>
      <c r="E62" s="165"/>
      <c r="F62" s="165"/>
      <c r="G62" s="165"/>
      <c r="H62" s="115"/>
      <c r="I62" s="102"/>
      <c r="J62" s="54"/>
      <c r="K62" s="54"/>
      <c r="L62" s="54"/>
      <c r="M62" s="53"/>
      <c r="N62" s="102"/>
      <c r="O62" s="54"/>
      <c r="P62" s="54"/>
      <c r="Q62" s="54"/>
      <c r="R62" s="53"/>
      <c r="S62" s="55"/>
    </row>
    <row r="63" spans="1:19" s="57" customFormat="1" ht="12.75">
      <c r="A63" s="231"/>
      <c r="C63" s="66"/>
      <c r="D63" s="102"/>
      <c r="E63" s="165"/>
      <c r="F63" s="165"/>
      <c r="G63" s="165"/>
      <c r="H63" s="115"/>
      <c r="I63" s="102"/>
      <c r="J63" s="54"/>
      <c r="K63" s="54"/>
      <c r="L63" s="54"/>
      <c r="M63" s="53"/>
      <c r="N63" s="102"/>
      <c r="O63" s="54"/>
      <c r="P63" s="54"/>
      <c r="Q63" s="54"/>
      <c r="R63" s="53"/>
      <c r="S63" s="55"/>
    </row>
    <row r="64" spans="1:19" s="57" customFormat="1" ht="12.75">
      <c r="A64" s="231"/>
      <c r="C64" s="66"/>
      <c r="D64" s="102"/>
      <c r="E64" s="165"/>
      <c r="F64" s="165"/>
      <c r="G64" s="165"/>
      <c r="H64" s="115"/>
      <c r="I64" s="102"/>
      <c r="J64" s="54"/>
      <c r="K64" s="54"/>
      <c r="L64" s="54"/>
      <c r="M64" s="53"/>
      <c r="N64" s="102"/>
      <c r="O64" s="54"/>
      <c r="P64" s="54"/>
      <c r="Q64" s="54"/>
      <c r="R64" s="53"/>
      <c r="S64" s="55"/>
    </row>
    <row r="65" spans="1:19" s="57" customFormat="1" ht="12.75">
      <c r="A65" s="231"/>
      <c r="C65" s="66"/>
      <c r="D65" s="102"/>
      <c r="E65" s="165"/>
      <c r="F65" s="165"/>
      <c r="G65" s="165"/>
      <c r="H65" s="115"/>
      <c r="I65" s="102"/>
      <c r="J65" s="54"/>
      <c r="K65" s="54"/>
      <c r="L65" s="54"/>
      <c r="M65" s="53"/>
      <c r="N65" s="102"/>
      <c r="O65" s="54"/>
      <c r="P65" s="54"/>
      <c r="Q65" s="54"/>
      <c r="R65" s="53"/>
      <c r="S65" s="55"/>
    </row>
    <row r="66" spans="1:19" s="57" customFormat="1" ht="12.75">
      <c r="A66" s="231"/>
      <c r="C66" s="66"/>
      <c r="D66" s="102"/>
      <c r="E66" s="165"/>
      <c r="F66" s="165"/>
      <c r="G66" s="165"/>
      <c r="H66" s="115"/>
      <c r="I66" s="102"/>
      <c r="J66" s="54"/>
      <c r="K66" s="54"/>
      <c r="L66" s="54"/>
      <c r="M66" s="53"/>
      <c r="N66" s="102"/>
      <c r="O66" s="54"/>
      <c r="P66" s="54"/>
      <c r="Q66" s="54"/>
      <c r="R66" s="53"/>
      <c r="S66" s="55"/>
    </row>
    <row r="67" spans="1:19" s="57" customFormat="1" ht="12.75">
      <c r="A67" s="231"/>
      <c r="C67" s="66"/>
      <c r="D67" s="102"/>
      <c r="E67" s="165"/>
      <c r="F67" s="165"/>
      <c r="G67" s="165"/>
      <c r="H67" s="115"/>
      <c r="I67" s="102"/>
      <c r="J67" s="54"/>
      <c r="K67" s="54"/>
      <c r="L67" s="54"/>
      <c r="M67" s="53"/>
      <c r="N67" s="102"/>
      <c r="O67" s="54"/>
      <c r="P67" s="54"/>
      <c r="Q67" s="54"/>
      <c r="R67" s="53"/>
      <c r="S67" s="55"/>
    </row>
    <row r="68" spans="1:19" s="57" customFormat="1" ht="12.75">
      <c r="A68" s="231"/>
      <c r="C68" s="66"/>
      <c r="D68" s="102"/>
      <c r="E68" s="165"/>
      <c r="F68" s="165"/>
      <c r="G68" s="165"/>
      <c r="H68" s="115"/>
      <c r="I68" s="102"/>
      <c r="J68" s="54"/>
      <c r="K68" s="54"/>
      <c r="L68" s="54"/>
      <c r="M68" s="53"/>
      <c r="N68" s="102"/>
      <c r="O68" s="54"/>
      <c r="P68" s="54"/>
      <c r="Q68" s="54"/>
      <c r="R68" s="53"/>
      <c r="S68" s="55"/>
    </row>
    <row r="69" spans="1:19" s="57" customFormat="1" ht="12.75">
      <c r="A69" s="231"/>
      <c r="C69" s="66"/>
      <c r="D69" s="102"/>
      <c r="E69" s="165"/>
      <c r="F69" s="165"/>
      <c r="G69" s="165"/>
      <c r="H69" s="115"/>
      <c r="I69" s="102"/>
      <c r="J69" s="54"/>
      <c r="K69" s="54"/>
      <c r="L69" s="54"/>
      <c r="M69" s="53"/>
      <c r="N69" s="102"/>
      <c r="O69" s="54"/>
      <c r="P69" s="54"/>
      <c r="Q69" s="54"/>
      <c r="R69" s="53"/>
      <c r="S69" s="55"/>
    </row>
    <row r="70" spans="1:19" s="57" customFormat="1" ht="12.75">
      <c r="A70" s="231"/>
      <c r="C70" s="66"/>
      <c r="D70" s="102"/>
      <c r="E70" s="165"/>
      <c r="F70" s="165"/>
      <c r="G70" s="165"/>
      <c r="H70" s="115"/>
      <c r="I70" s="102"/>
      <c r="J70" s="54"/>
      <c r="K70" s="54"/>
      <c r="L70" s="54"/>
      <c r="M70" s="53"/>
      <c r="N70" s="102"/>
      <c r="O70" s="54"/>
      <c r="P70" s="54"/>
      <c r="Q70" s="54"/>
      <c r="R70" s="53"/>
      <c r="S70" s="55"/>
    </row>
    <row r="71" spans="1:19" s="57" customFormat="1" ht="12.75">
      <c r="A71" s="231"/>
      <c r="C71" s="66"/>
      <c r="D71" s="102"/>
      <c r="E71" s="165"/>
      <c r="F71" s="165"/>
      <c r="G71" s="165"/>
      <c r="H71" s="115"/>
      <c r="I71" s="102"/>
      <c r="J71" s="54"/>
      <c r="K71" s="54"/>
      <c r="L71" s="54"/>
      <c r="M71" s="53"/>
      <c r="N71" s="102"/>
      <c r="O71" s="54"/>
      <c r="P71" s="54"/>
      <c r="Q71" s="54"/>
      <c r="R71" s="53"/>
      <c r="S71" s="55"/>
    </row>
    <row r="72" spans="1:19" s="57" customFormat="1" ht="12.75">
      <c r="A72" s="231"/>
      <c r="C72" s="66"/>
      <c r="D72" s="102"/>
      <c r="E72" s="165"/>
      <c r="F72" s="165"/>
      <c r="G72" s="165"/>
      <c r="H72" s="115"/>
      <c r="I72" s="102"/>
      <c r="J72" s="54"/>
      <c r="K72" s="54"/>
      <c r="L72" s="54"/>
      <c r="M72" s="53"/>
      <c r="N72" s="102"/>
      <c r="O72" s="54"/>
      <c r="P72" s="54"/>
      <c r="Q72" s="54"/>
      <c r="R72" s="53"/>
      <c r="S72" s="55"/>
    </row>
    <row r="73" spans="1:19" s="57" customFormat="1" ht="12.75">
      <c r="A73" s="231"/>
      <c r="C73" s="66"/>
      <c r="D73" s="102"/>
      <c r="E73" s="165"/>
      <c r="F73" s="165"/>
      <c r="G73" s="165"/>
      <c r="H73" s="115"/>
      <c r="I73" s="102"/>
      <c r="J73" s="54"/>
      <c r="K73" s="54"/>
      <c r="L73" s="54"/>
      <c r="M73" s="53"/>
      <c r="N73" s="102"/>
      <c r="O73" s="54"/>
      <c r="P73" s="54"/>
      <c r="Q73" s="54"/>
      <c r="R73" s="53"/>
      <c r="S73" s="55"/>
    </row>
    <row r="74" spans="1:19" s="57" customFormat="1" ht="12.75">
      <c r="A74" s="231"/>
      <c r="C74" s="66"/>
      <c r="D74" s="102"/>
      <c r="E74" s="165"/>
      <c r="F74" s="165"/>
      <c r="G74" s="165"/>
      <c r="H74" s="115"/>
      <c r="I74" s="102"/>
      <c r="J74" s="54"/>
      <c r="K74" s="54"/>
      <c r="L74" s="54"/>
      <c r="M74" s="53"/>
      <c r="N74" s="102"/>
      <c r="O74" s="54"/>
      <c r="P74" s="54"/>
      <c r="Q74" s="54"/>
      <c r="R74" s="53"/>
      <c r="S74" s="55"/>
    </row>
    <row r="75" spans="1:19" s="57" customFormat="1" ht="12.75">
      <c r="A75" s="231"/>
      <c r="C75" s="66"/>
      <c r="D75" s="102"/>
      <c r="E75" s="165"/>
      <c r="F75" s="165"/>
      <c r="G75" s="165"/>
      <c r="H75" s="115"/>
      <c r="I75" s="102"/>
      <c r="J75" s="54"/>
      <c r="K75" s="54"/>
      <c r="L75" s="54"/>
      <c r="M75" s="53"/>
      <c r="N75" s="102"/>
      <c r="O75" s="54"/>
      <c r="P75" s="54"/>
      <c r="Q75" s="54"/>
      <c r="R75" s="53"/>
      <c r="S75" s="55"/>
    </row>
    <row r="76" spans="1:19" s="57" customFormat="1" ht="12.75">
      <c r="A76" s="231"/>
      <c r="C76" s="66"/>
      <c r="D76" s="102"/>
      <c r="E76" s="165"/>
      <c r="F76" s="165"/>
      <c r="G76" s="165"/>
      <c r="H76" s="115"/>
      <c r="I76" s="102"/>
      <c r="J76" s="54"/>
      <c r="K76" s="54"/>
      <c r="L76" s="54"/>
      <c r="M76" s="53"/>
      <c r="N76" s="102"/>
      <c r="O76" s="54"/>
      <c r="P76" s="54"/>
      <c r="Q76" s="54"/>
      <c r="R76" s="53"/>
      <c r="S76" s="55"/>
    </row>
    <row r="77" spans="1:19" s="57" customFormat="1" ht="12.75">
      <c r="A77" s="231"/>
      <c r="C77" s="66"/>
      <c r="D77" s="102"/>
      <c r="E77" s="165"/>
      <c r="F77" s="165"/>
      <c r="G77" s="165"/>
      <c r="H77" s="115"/>
      <c r="I77" s="102"/>
      <c r="J77" s="54"/>
      <c r="K77" s="54"/>
      <c r="L77" s="54"/>
      <c r="M77" s="53"/>
      <c r="N77" s="102"/>
      <c r="O77" s="54"/>
      <c r="P77" s="54"/>
      <c r="Q77" s="54"/>
      <c r="R77" s="53"/>
      <c r="S77" s="55"/>
    </row>
    <row r="78" spans="1:19" s="57" customFormat="1" ht="12.75">
      <c r="A78" s="231"/>
      <c r="C78" s="66"/>
      <c r="D78" s="102"/>
      <c r="E78" s="165"/>
      <c r="F78" s="165"/>
      <c r="G78" s="165"/>
      <c r="H78" s="115"/>
      <c r="I78" s="102"/>
      <c r="J78" s="54"/>
      <c r="K78" s="54"/>
      <c r="L78" s="54"/>
      <c r="M78" s="53"/>
      <c r="N78" s="102"/>
      <c r="O78" s="54"/>
      <c r="P78" s="54"/>
      <c r="Q78" s="54"/>
      <c r="R78" s="53"/>
      <c r="S78" s="55"/>
    </row>
    <row r="79" spans="1:19" s="57" customFormat="1" ht="12.75">
      <c r="A79" s="231"/>
      <c r="C79" s="66"/>
      <c r="D79" s="102"/>
      <c r="E79" s="165"/>
      <c r="F79" s="165"/>
      <c r="G79" s="165"/>
      <c r="H79" s="115"/>
      <c r="I79" s="102"/>
      <c r="J79" s="54"/>
      <c r="K79" s="54"/>
      <c r="L79" s="54"/>
      <c r="M79" s="53"/>
      <c r="N79" s="102"/>
      <c r="O79" s="54"/>
      <c r="P79" s="54"/>
      <c r="Q79" s="54"/>
      <c r="R79" s="53"/>
      <c r="S79" s="55"/>
    </row>
    <row r="80" spans="1:19" s="57" customFormat="1" ht="12.75">
      <c r="A80" s="231"/>
      <c r="C80" s="66"/>
      <c r="D80" s="102"/>
      <c r="E80" s="165"/>
      <c r="F80" s="165"/>
      <c r="G80" s="165"/>
      <c r="H80" s="115"/>
      <c r="I80" s="102"/>
      <c r="J80" s="54"/>
      <c r="K80" s="54"/>
      <c r="L80" s="54"/>
      <c r="M80" s="53"/>
      <c r="N80" s="102"/>
      <c r="O80" s="54"/>
      <c r="P80" s="54"/>
      <c r="Q80" s="54"/>
      <c r="R80" s="53"/>
      <c r="S80" s="55"/>
    </row>
    <row r="81" spans="1:19" s="57" customFormat="1" ht="12.75">
      <c r="A81" s="231"/>
      <c r="C81" s="66"/>
      <c r="D81" s="102"/>
      <c r="E81" s="165"/>
      <c r="F81" s="165"/>
      <c r="G81" s="165"/>
      <c r="H81" s="115"/>
      <c r="I81" s="102"/>
      <c r="J81" s="54"/>
      <c r="K81" s="54"/>
      <c r="L81" s="54"/>
      <c r="M81" s="53"/>
      <c r="N81" s="102"/>
      <c r="O81" s="54"/>
      <c r="P81" s="54"/>
      <c r="Q81" s="54"/>
      <c r="R81" s="53"/>
      <c r="S81" s="55"/>
    </row>
    <row r="82" spans="1:19" s="57" customFormat="1" ht="12.75">
      <c r="A82" s="231"/>
      <c r="C82" s="66"/>
      <c r="D82" s="102"/>
      <c r="E82" s="165"/>
      <c r="F82" s="165"/>
      <c r="G82" s="165"/>
      <c r="H82" s="115"/>
      <c r="I82" s="102"/>
      <c r="J82" s="54"/>
      <c r="K82" s="54"/>
      <c r="L82" s="54"/>
      <c r="M82" s="53"/>
      <c r="N82" s="102"/>
      <c r="O82" s="54"/>
      <c r="P82" s="54"/>
      <c r="Q82" s="54"/>
      <c r="R82" s="53"/>
      <c r="S82" s="55"/>
    </row>
    <row r="83" spans="1:19" s="57" customFormat="1" ht="12.75">
      <c r="A83" s="231"/>
      <c r="C83" s="66"/>
      <c r="D83" s="102"/>
      <c r="E83" s="165"/>
      <c r="F83" s="165"/>
      <c r="G83" s="165"/>
      <c r="H83" s="115"/>
      <c r="I83" s="102"/>
      <c r="J83" s="54"/>
      <c r="K83" s="54"/>
      <c r="L83" s="54"/>
      <c r="M83" s="53"/>
      <c r="N83" s="102"/>
      <c r="O83" s="54"/>
      <c r="P83" s="54"/>
      <c r="Q83" s="54"/>
      <c r="R83" s="53"/>
      <c r="S83" s="55"/>
    </row>
    <row r="84" spans="1:19" s="57" customFormat="1" ht="12.75">
      <c r="A84" s="231"/>
      <c r="C84" s="66"/>
      <c r="D84" s="102"/>
      <c r="E84" s="165"/>
      <c r="F84" s="165"/>
      <c r="G84" s="165"/>
      <c r="H84" s="115"/>
      <c r="I84" s="102"/>
      <c r="J84" s="54"/>
      <c r="K84" s="54"/>
      <c r="L84" s="54"/>
      <c r="M84" s="53"/>
      <c r="N84" s="102"/>
      <c r="O84" s="54"/>
      <c r="P84" s="54"/>
      <c r="Q84" s="54"/>
      <c r="R84" s="53"/>
      <c r="S84" s="55"/>
    </row>
    <row r="85" spans="1:19" s="57" customFormat="1" ht="12.75">
      <c r="A85" s="231"/>
      <c r="C85" s="66"/>
      <c r="D85" s="102"/>
      <c r="E85" s="165"/>
      <c r="F85" s="165"/>
      <c r="G85" s="165"/>
      <c r="H85" s="115"/>
      <c r="I85" s="102"/>
      <c r="J85" s="54"/>
      <c r="K85" s="54"/>
      <c r="L85" s="54"/>
      <c r="M85" s="53"/>
      <c r="N85" s="102"/>
      <c r="O85" s="54"/>
      <c r="P85" s="54"/>
      <c r="Q85" s="54"/>
      <c r="R85" s="53"/>
      <c r="S85" s="55"/>
    </row>
    <row r="86" spans="1:19" s="57" customFormat="1" ht="12.75">
      <c r="A86" s="231"/>
      <c r="C86" s="66"/>
      <c r="D86" s="102"/>
      <c r="E86" s="165"/>
      <c r="F86" s="165"/>
      <c r="G86" s="165"/>
      <c r="H86" s="115"/>
      <c r="I86" s="102"/>
      <c r="J86" s="54"/>
      <c r="K86" s="54"/>
      <c r="L86" s="54"/>
      <c r="M86" s="53"/>
      <c r="N86" s="102"/>
      <c r="O86" s="54"/>
      <c r="P86" s="54"/>
      <c r="Q86" s="54"/>
      <c r="R86" s="53"/>
      <c r="S86" s="55"/>
    </row>
    <row r="87" spans="1:19" s="57" customFormat="1" ht="12.75">
      <c r="A87" s="231"/>
      <c r="C87" s="66"/>
      <c r="D87" s="102"/>
      <c r="E87" s="165"/>
      <c r="F87" s="165"/>
      <c r="G87" s="165"/>
      <c r="H87" s="115"/>
      <c r="I87" s="102"/>
      <c r="J87" s="54"/>
      <c r="K87" s="54"/>
      <c r="L87" s="54"/>
      <c r="M87" s="53"/>
      <c r="N87" s="102"/>
      <c r="O87" s="54"/>
      <c r="P87" s="54"/>
      <c r="Q87" s="54"/>
      <c r="R87" s="53"/>
      <c r="S87" s="55"/>
    </row>
    <row r="88" spans="1:19" s="57" customFormat="1" ht="12.75">
      <c r="A88" s="231"/>
      <c r="C88" s="66"/>
      <c r="D88" s="102"/>
      <c r="E88" s="165"/>
      <c r="F88" s="165"/>
      <c r="G88" s="165"/>
      <c r="H88" s="115"/>
      <c r="I88" s="102"/>
      <c r="J88" s="54"/>
      <c r="K88" s="54"/>
      <c r="L88" s="54"/>
      <c r="M88" s="53"/>
      <c r="N88" s="102"/>
      <c r="O88" s="54"/>
      <c r="P88" s="54"/>
      <c r="Q88" s="54"/>
      <c r="R88" s="53"/>
      <c r="S88" s="55"/>
    </row>
    <row r="89" spans="1:19" s="57" customFormat="1" ht="12.75">
      <c r="A89" s="231"/>
      <c r="C89" s="66"/>
      <c r="D89" s="102"/>
      <c r="E89" s="165"/>
      <c r="F89" s="165"/>
      <c r="G89" s="165"/>
      <c r="H89" s="115"/>
      <c r="I89" s="102"/>
      <c r="J89" s="54"/>
      <c r="K89" s="54"/>
      <c r="L89" s="54"/>
      <c r="M89" s="53"/>
      <c r="N89" s="102"/>
      <c r="O89" s="54"/>
      <c r="P89" s="54"/>
      <c r="Q89" s="54"/>
      <c r="R89" s="53"/>
      <c r="S89" s="55"/>
    </row>
    <row r="90" spans="1:19" s="57" customFormat="1" ht="12.75">
      <c r="A90" s="231"/>
      <c r="C90" s="66"/>
      <c r="D90" s="102"/>
      <c r="E90" s="165"/>
      <c r="F90" s="165"/>
      <c r="G90" s="165"/>
      <c r="H90" s="115"/>
      <c r="I90" s="102"/>
      <c r="J90" s="54"/>
      <c r="K90" s="54"/>
      <c r="L90" s="54"/>
      <c r="M90" s="53"/>
      <c r="N90" s="102"/>
      <c r="O90" s="54"/>
      <c r="P90" s="54"/>
      <c r="Q90" s="54"/>
      <c r="R90" s="53"/>
      <c r="S90" s="55"/>
    </row>
    <row r="91" spans="1:19" s="57" customFormat="1" ht="12.75">
      <c r="A91" s="231"/>
      <c r="C91" s="66"/>
      <c r="D91" s="102"/>
      <c r="E91" s="165"/>
      <c r="F91" s="165"/>
      <c r="G91" s="165"/>
      <c r="H91" s="115"/>
      <c r="I91" s="102"/>
      <c r="J91" s="54"/>
      <c r="K91" s="54"/>
      <c r="L91" s="54"/>
      <c r="M91" s="53"/>
      <c r="N91" s="102"/>
      <c r="O91" s="54"/>
      <c r="P91" s="54"/>
      <c r="Q91" s="54"/>
      <c r="R91" s="53"/>
      <c r="S91" s="55"/>
    </row>
    <row r="92" spans="1:19" s="57" customFormat="1" ht="12.75">
      <c r="A92" s="231"/>
      <c r="C92" s="66"/>
      <c r="D92" s="102"/>
      <c r="E92" s="165"/>
      <c r="F92" s="165"/>
      <c r="G92" s="165"/>
      <c r="H92" s="115"/>
      <c r="I92" s="102"/>
      <c r="J92" s="54"/>
      <c r="K92" s="54"/>
      <c r="L92" s="54"/>
      <c r="M92" s="53"/>
      <c r="N92" s="102"/>
      <c r="O92" s="54"/>
      <c r="P92" s="54"/>
      <c r="Q92" s="54"/>
      <c r="R92" s="53"/>
      <c r="S92" s="55"/>
    </row>
    <row r="93" spans="1:19" s="57" customFormat="1" ht="12.75">
      <c r="A93" s="231"/>
      <c r="C93" s="66"/>
      <c r="D93" s="102"/>
      <c r="E93" s="165"/>
      <c r="F93" s="165"/>
      <c r="G93" s="165"/>
      <c r="H93" s="115"/>
      <c r="I93" s="102"/>
      <c r="J93" s="54"/>
      <c r="K93" s="54"/>
      <c r="L93" s="54"/>
      <c r="M93" s="53"/>
      <c r="N93" s="102"/>
      <c r="O93" s="54"/>
      <c r="P93" s="54"/>
      <c r="Q93" s="54"/>
      <c r="R93" s="53"/>
      <c r="S93" s="55"/>
    </row>
    <row r="94" spans="1:19" s="57" customFormat="1" ht="12.75">
      <c r="A94" s="231"/>
      <c r="C94" s="66"/>
      <c r="D94" s="102"/>
      <c r="E94" s="165"/>
      <c r="F94" s="165"/>
      <c r="G94" s="165"/>
      <c r="H94" s="115"/>
      <c r="I94" s="102"/>
      <c r="J94" s="54"/>
      <c r="K94" s="54"/>
      <c r="L94" s="54"/>
      <c r="M94" s="53"/>
      <c r="N94" s="102"/>
      <c r="O94" s="54"/>
      <c r="P94" s="54"/>
      <c r="Q94" s="54"/>
      <c r="R94" s="53"/>
      <c r="S94" s="55"/>
    </row>
    <row r="95" spans="1:19" s="57" customFormat="1" ht="12.75">
      <c r="A95" s="231"/>
      <c r="C95" s="66"/>
      <c r="D95" s="102"/>
      <c r="E95" s="165"/>
      <c r="F95" s="165"/>
      <c r="G95" s="165"/>
      <c r="H95" s="115"/>
      <c r="I95" s="102"/>
      <c r="J95" s="54"/>
      <c r="K95" s="54"/>
      <c r="L95" s="54"/>
      <c r="M95" s="53"/>
      <c r="N95" s="102"/>
      <c r="O95" s="54"/>
      <c r="P95" s="54"/>
      <c r="Q95" s="54"/>
      <c r="R95" s="53"/>
      <c r="S95" s="55"/>
    </row>
    <row r="96" spans="1:19" s="57" customFormat="1" ht="12.75">
      <c r="A96" s="231"/>
      <c r="C96" s="66"/>
      <c r="D96" s="102"/>
      <c r="E96" s="165"/>
      <c r="F96" s="165"/>
      <c r="G96" s="165"/>
      <c r="H96" s="115"/>
      <c r="I96" s="102"/>
      <c r="J96" s="54"/>
      <c r="K96" s="54"/>
      <c r="L96" s="54"/>
      <c r="M96" s="53"/>
      <c r="N96" s="102"/>
      <c r="O96" s="54"/>
      <c r="P96" s="54"/>
      <c r="Q96" s="54"/>
      <c r="R96" s="53"/>
      <c r="S96" s="55"/>
    </row>
    <row r="97" spans="1:19" s="57" customFormat="1" ht="12.75">
      <c r="A97" s="231"/>
      <c r="C97" s="66"/>
      <c r="D97" s="102"/>
      <c r="E97" s="165"/>
      <c r="F97" s="165"/>
      <c r="G97" s="165"/>
      <c r="H97" s="115"/>
      <c r="I97" s="102"/>
      <c r="J97" s="54"/>
      <c r="K97" s="54"/>
      <c r="L97" s="54"/>
      <c r="M97" s="53"/>
      <c r="N97" s="102"/>
      <c r="O97" s="54"/>
      <c r="P97" s="54"/>
      <c r="Q97" s="54"/>
      <c r="R97" s="53"/>
      <c r="S97" s="55"/>
    </row>
    <row r="98" spans="1:19" s="57" customFormat="1" ht="12.75">
      <c r="A98" s="231"/>
      <c r="C98" s="66"/>
      <c r="D98" s="102"/>
      <c r="E98" s="165"/>
      <c r="F98" s="165"/>
      <c r="G98" s="165"/>
      <c r="H98" s="115"/>
      <c r="I98" s="102"/>
      <c r="J98" s="54"/>
      <c r="K98" s="54"/>
      <c r="L98" s="54"/>
      <c r="M98" s="53"/>
      <c r="N98" s="102"/>
      <c r="O98" s="54"/>
      <c r="P98" s="54"/>
      <c r="Q98" s="54"/>
      <c r="R98" s="53"/>
      <c r="S98" s="55"/>
    </row>
    <row r="99" spans="1:19" s="57" customFormat="1" ht="12.75">
      <c r="A99" s="231"/>
      <c r="C99" s="66"/>
      <c r="D99" s="102"/>
      <c r="E99" s="165"/>
      <c r="F99" s="165"/>
      <c r="G99" s="165"/>
      <c r="H99" s="115"/>
      <c r="I99" s="102"/>
      <c r="J99" s="54"/>
      <c r="K99" s="54"/>
      <c r="L99" s="54"/>
      <c r="M99" s="53"/>
      <c r="N99" s="102"/>
      <c r="O99" s="54"/>
      <c r="P99" s="54"/>
      <c r="Q99" s="54"/>
      <c r="R99" s="53"/>
      <c r="S99" s="55"/>
    </row>
    <row r="100" spans="1:19" s="57" customFormat="1" ht="12.75">
      <c r="A100" s="231"/>
      <c r="C100" s="66"/>
      <c r="D100" s="102"/>
      <c r="E100" s="165"/>
      <c r="F100" s="165"/>
      <c r="G100" s="165"/>
      <c r="H100" s="115"/>
      <c r="I100" s="102"/>
      <c r="J100" s="54"/>
      <c r="K100" s="54"/>
      <c r="L100" s="54"/>
      <c r="M100" s="53"/>
      <c r="N100" s="102"/>
      <c r="O100" s="54"/>
      <c r="P100" s="54"/>
      <c r="Q100" s="54"/>
      <c r="R100" s="53"/>
      <c r="S100" s="55"/>
    </row>
    <row r="101" spans="1:19" s="57" customFormat="1" ht="12.75">
      <c r="A101" s="231"/>
      <c r="C101" s="66"/>
      <c r="D101" s="102"/>
      <c r="E101" s="165"/>
      <c r="F101" s="165"/>
      <c r="G101" s="165"/>
      <c r="H101" s="115"/>
      <c r="I101" s="102"/>
      <c r="J101" s="54"/>
      <c r="K101" s="54"/>
      <c r="L101" s="54"/>
      <c r="M101" s="53"/>
      <c r="N101" s="102"/>
      <c r="O101" s="54"/>
      <c r="P101" s="54"/>
      <c r="Q101" s="54"/>
      <c r="R101" s="53"/>
      <c r="S101" s="55"/>
    </row>
    <row r="102" spans="1:19" s="57" customFormat="1" ht="12.75">
      <c r="A102" s="231"/>
      <c r="C102" s="66"/>
      <c r="D102" s="102"/>
      <c r="E102" s="165"/>
      <c r="F102" s="165"/>
      <c r="G102" s="165"/>
      <c r="H102" s="115"/>
      <c r="I102" s="102"/>
      <c r="J102" s="54"/>
      <c r="K102" s="54"/>
      <c r="L102" s="54"/>
      <c r="M102" s="53"/>
      <c r="N102" s="102"/>
      <c r="O102" s="54"/>
      <c r="P102" s="54"/>
      <c r="Q102" s="54"/>
      <c r="R102" s="53"/>
      <c r="S102" s="55"/>
    </row>
    <row r="103" spans="1:19" s="57" customFormat="1" ht="12.75">
      <c r="A103" s="231"/>
      <c r="C103" s="66"/>
      <c r="D103" s="102"/>
      <c r="E103" s="165"/>
      <c r="F103" s="165"/>
      <c r="G103" s="165"/>
      <c r="H103" s="115"/>
      <c r="I103" s="102"/>
      <c r="J103" s="54"/>
      <c r="K103" s="54"/>
      <c r="L103" s="54"/>
      <c r="M103" s="53"/>
      <c r="N103" s="102"/>
      <c r="O103" s="54"/>
      <c r="P103" s="54"/>
      <c r="Q103" s="54"/>
      <c r="R103" s="53"/>
      <c r="S103" s="55"/>
    </row>
    <row r="104" spans="1:19" s="57" customFormat="1" ht="12.75">
      <c r="A104" s="231"/>
      <c r="C104" s="66"/>
      <c r="D104" s="102"/>
      <c r="E104" s="165"/>
      <c r="F104" s="165"/>
      <c r="G104" s="165"/>
      <c r="H104" s="115"/>
      <c r="I104" s="102"/>
      <c r="J104" s="54"/>
      <c r="K104" s="54"/>
      <c r="L104" s="54"/>
      <c r="M104" s="53"/>
      <c r="N104" s="102"/>
      <c r="O104" s="54"/>
      <c r="P104" s="54"/>
      <c r="Q104" s="54"/>
      <c r="R104" s="53"/>
      <c r="S104" s="55"/>
    </row>
    <row r="105" spans="1:19" s="57" customFormat="1" ht="12.75">
      <c r="A105" s="231"/>
      <c r="C105" s="66"/>
      <c r="D105" s="102"/>
      <c r="E105" s="165"/>
      <c r="F105" s="165"/>
      <c r="G105" s="165"/>
      <c r="H105" s="115"/>
      <c r="I105" s="102"/>
      <c r="J105" s="54"/>
      <c r="K105" s="54"/>
      <c r="L105" s="54"/>
      <c r="M105" s="53"/>
      <c r="N105" s="102"/>
      <c r="O105" s="54"/>
      <c r="P105" s="54"/>
      <c r="Q105" s="54"/>
      <c r="R105" s="53"/>
      <c r="S105" s="55"/>
    </row>
    <row r="106" spans="1:19" s="57" customFormat="1" ht="12.75">
      <c r="A106" s="231"/>
      <c r="C106" s="66"/>
      <c r="D106" s="102"/>
      <c r="E106" s="165"/>
      <c r="F106" s="165"/>
      <c r="G106" s="165"/>
      <c r="H106" s="115"/>
      <c r="I106" s="102"/>
      <c r="J106" s="54"/>
      <c r="K106" s="54"/>
      <c r="L106" s="54"/>
      <c r="M106" s="53"/>
      <c r="N106" s="102"/>
      <c r="O106" s="54"/>
      <c r="P106" s="54"/>
      <c r="Q106" s="54"/>
      <c r="R106" s="53"/>
      <c r="S106" s="55"/>
    </row>
    <row r="107" spans="1:19" s="57" customFormat="1" ht="12.75">
      <c r="A107" s="231"/>
      <c r="C107" s="66"/>
      <c r="D107" s="102"/>
      <c r="E107" s="165"/>
      <c r="F107" s="165"/>
      <c r="G107" s="165"/>
      <c r="H107" s="115"/>
      <c r="I107" s="102"/>
      <c r="J107" s="54"/>
      <c r="K107" s="54"/>
      <c r="L107" s="54"/>
      <c r="M107" s="53"/>
      <c r="N107" s="102"/>
      <c r="O107" s="54"/>
      <c r="P107" s="54"/>
      <c r="Q107" s="54"/>
      <c r="R107" s="53"/>
      <c r="S107" s="55"/>
    </row>
    <row r="108" spans="1:19" s="57" customFormat="1" ht="12.75">
      <c r="A108" s="231"/>
      <c r="C108" s="66"/>
      <c r="D108" s="102"/>
      <c r="E108" s="165"/>
      <c r="F108" s="165"/>
      <c r="G108" s="165"/>
      <c r="H108" s="115"/>
      <c r="I108" s="102"/>
      <c r="J108" s="54"/>
      <c r="K108" s="54"/>
      <c r="L108" s="54"/>
      <c r="M108" s="53"/>
      <c r="N108" s="102"/>
      <c r="O108" s="54"/>
      <c r="P108" s="54"/>
      <c r="Q108" s="54"/>
      <c r="R108" s="53"/>
      <c r="S108" s="55"/>
    </row>
    <row r="109" spans="1:19" s="57" customFormat="1" ht="12.75">
      <c r="A109" s="231"/>
      <c r="C109" s="66"/>
      <c r="D109" s="102"/>
      <c r="E109" s="165"/>
      <c r="F109" s="165"/>
      <c r="G109" s="165"/>
      <c r="H109" s="115"/>
      <c r="I109" s="102"/>
      <c r="J109" s="54"/>
      <c r="K109" s="54"/>
      <c r="L109" s="54"/>
      <c r="M109" s="53"/>
      <c r="N109" s="102"/>
      <c r="O109" s="54"/>
      <c r="P109" s="54"/>
      <c r="Q109" s="54"/>
      <c r="R109" s="53"/>
      <c r="S109" s="55"/>
    </row>
    <row r="110" spans="1:19" s="57" customFormat="1" ht="12.75">
      <c r="A110" s="231"/>
      <c r="C110" s="66"/>
      <c r="D110" s="102"/>
      <c r="E110" s="165"/>
      <c r="F110" s="165"/>
      <c r="G110" s="165"/>
      <c r="H110" s="115"/>
      <c r="I110" s="102"/>
      <c r="J110" s="54"/>
      <c r="K110" s="54"/>
      <c r="L110" s="54"/>
      <c r="M110" s="53"/>
      <c r="N110" s="102"/>
      <c r="O110" s="54"/>
      <c r="P110" s="54"/>
      <c r="Q110" s="54"/>
      <c r="R110" s="53"/>
      <c r="S110" s="55"/>
    </row>
    <row r="111" spans="1:19" s="57" customFormat="1" ht="12.75">
      <c r="A111" s="231"/>
      <c r="C111" s="66"/>
      <c r="D111" s="102"/>
      <c r="E111" s="165"/>
      <c r="F111" s="165"/>
      <c r="G111" s="165"/>
      <c r="H111" s="115"/>
      <c r="I111" s="102"/>
      <c r="J111" s="54"/>
      <c r="K111" s="54"/>
      <c r="L111" s="54"/>
      <c r="M111" s="53"/>
      <c r="N111" s="102"/>
      <c r="O111" s="54"/>
      <c r="P111" s="54"/>
      <c r="Q111" s="54"/>
      <c r="R111" s="53"/>
      <c r="S111" s="55"/>
    </row>
    <row r="112" spans="1:19" s="57" customFormat="1" ht="12.75">
      <c r="A112" s="231"/>
      <c r="C112" s="66"/>
      <c r="D112" s="102"/>
      <c r="E112" s="165"/>
      <c r="F112" s="165"/>
      <c r="G112" s="165"/>
      <c r="H112" s="115"/>
      <c r="I112" s="102"/>
      <c r="J112" s="54"/>
      <c r="K112" s="54"/>
      <c r="L112" s="54"/>
      <c r="M112" s="53"/>
      <c r="N112" s="102"/>
      <c r="O112" s="54"/>
      <c r="P112" s="54"/>
      <c r="Q112" s="54"/>
      <c r="R112" s="53"/>
      <c r="S112" s="55"/>
    </row>
    <row r="113" spans="1:19" s="57" customFormat="1" ht="12.75">
      <c r="A113" s="231"/>
      <c r="C113" s="66"/>
      <c r="D113" s="102"/>
      <c r="E113" s="165"/>
      <c r="F113" s="165"/>
      <c r="G113" s="165"/>
      <c r="H113" s="115"/>
      <c r="I113" s="102"/>
      <c r="J113" s="54"/>
      <c r="K113" s="54"/>
      <c r="L113" s="54"/>
      <c r="M113" s="53"/>
      <c r="N113" s="102"/>
      <c r="O113" s="54"/>
      <c r="P113" s="54"/>
      <c r="Q113" s="54"/>
      <c r="R113" s="53"/>
      <c r="S113" s="55"/>
    </row>
    <row r="114" spans="1:19" s="57" customFormat="1" ht="12.75">
      <c r="A114" s="231"/>
      <c r="C114" s="66"/>
      <c r="D114" s="102"/>
      <c r="E114" s="165"/>
      <c r="F114" s="165"/>
      <c r="G114" s="165"/>
      <c r="H114" s="115"/>
      <c r="I114" s="102"/>
      <c r="J114" s="54"/>
      <c r="K114" s="54"/>
      <c r="L114" s="54"/>
      <c r="M114" s="53"/>
      <c r="N114" s="102"/>
      <c r="O114" s="54"/>
      <c r="P114" s="54"/>
      <c r="Q114" s="54"/>
      <c r="R114" s="53"/>
      <c r="S114" s="55"/>
    </row>
    <row r="115" spans="1:19" s="57" customFormat="1" ht="12.75">
      <c r="A115" s="231"/>
      <c r="C115" s="66"/>
      <c r="D115" s="102"/>
      <c r="E115" s="165"/>
      <c r="F115" s="165"/>
      <c r="G115" s="165"/>
      <c r="H115" s="115"/>
      <c r="I115" s="102"/>
      <c r="J115" s="54"/>
      <c r="K115" s="54"/>
      <c r="L115" s="54"/>
      <c r="M115" s="53"/>
      <c r="N115" s="102"/>
      <c r="O115" s="54"/>
      <c r="P115" s="54"/>
      <c r="Q115" s="54"/>
      <c r="R115" s="53"/>
      <c r="S115" s="55"/>
    </row>
    <row r="116" spans="1:19" s="57" customFormat="1" ht="12.75">
      <c r="A116" s="231"/>
      <c r="C116" s="66"/>
      <c r="D116" s="102"/>
      <c r="E116" s="165"/>
      <c r="F116" s="165"/>
      <c r="G116" s="165"/>
      <c r="H116" s="115"/>
      <c r="I116" s="102"/>
      <c r="J116" s="54"/>
      <c r="K116" s="54"/>
      <c r="L116" s="54"/>
      <c r="M116" s="53"/>
      <c r="N116" s="102"/>
      <c r="O116" s="54"/>
      <c r="P116" s="54"/>
      <c r="Q116" s="54"/>
      <c r="R116" s="53"/>
      <c r="S116" s="55"/>
    </row>
    <row r="117" spans="1:19" s="57" customFormat="1" ht="12.75">
      <c r="A117" s="231"/>
      <c r="C117" s="66"/>
      <c r="D117" s="102"/>
      <c r="E117" s="165"/>
      <c r="F117" s="165"/>
      <c r="G117" s="165"/>
      <c r="H117" s="115"/>
      <c r="I117" s="102"/>
      <c r="J117" s="54"/>
      <c r="K117" s="54"/>
      <c r="L117" s="54"/>
      <c r="M117" s="53"/>
      <c r="N117" s="102"/>
      <c r="O117" s="54"/>
      <c r="P117" s="54"/>
      <c r="Q117" s="54"/>
      <c r="R117" s="53"/>
      <c r="S117" s="55"/>
    </row>
    <row r="118" spans="1:19" s="57" customFormat="1" ht="12.75">
      <c r="A118" s="231"/>
      <c r="C118" s="66"/>
      <c r="D118" s="102"/>
      <c r="E118" s="165"/>
      <c r="F118" s="165"/>
      <c r="G118" s="165"/>
      <c r="H118" s="115"/>
      <c r="I118" s="102"/>
      <c r="J118" s="54"/>
      <c r="K118" s="54"/>
      <c r="L118" s="54"/>
      <c r="M118" s="53"/>
      <c r="N118" s="102"/>
      <c r="O118" s="54"/>
      <c r="P118" s="54"/>
      <c r="Q118" s="54"/>
      <c r="R118" s="53"/>
      <c r="S118" s="55"/>
    </row>
    <row r="119" spans="1:19" s="57" customFormat="1" ht="12.75">
      <c r="A119" s="231"/>
      <c r="C119" s="66"/>
      <c r="D119" s="102"/>
      <c r="E119" s="165"/>
      <c r="F119" s="165"/>
      <c r="G119" s="165"/>
      <c r="H119" s="115"/>
      <c r="I119" s="102"/>
      <c r="J119" s="54"/>
      <c r="K119" s="54"/>
      <c r="L119" s="54"/>
      <c r="M119" s="53"/>
      <c r="N119" s="102"/>
      <c r="O119" s="54"/>
      <c r="P119" s="54"/>
      <c r="Q119" s="54"/>
      <c r="R119" s="53"/>
      <c r="S119" s="55"/>
    </row>
    <row r="120" spans="1:19" s="57" customFormat="1" ht="12.75">
      <c r="A120" s="231"/>
      <c r="C120" s="66"/>
      <c r="D120" s="102"/>
      <c r="E120" s="165"/>
      <c r="F120" s="165"/>
      <c r="G120" s="165"/>
      <c r="H120" s="115"/>
      <c r="I120" s="102"/>
      <c r="J120" s="54"/>
      <c r="K120" s="54"/>
      <c r="L120" s="54"/>
      <c r="M120" s="53"/>
      <c r="N120" s="102"/>
      <c r="O120" s="54"/>
      <c r="P120" s="54"/>
      <c r="Q120" s="54"/>
      <c r="R120" s="53"/>
      <c r="S120" s="55"/>
    </row>
    <row r="121" spans="1:19" s="57" customFormat="1" ht="12.75">
      <c r="A121" s="231"/>
      <c r="C121" s="66"/>
      <c r="D121" s="102"/>
      <c r="E121" s="165"/>
      <c r="F121" s="165"/>
      <c r="G121" s="165"/>
      <c r="H121" s="115"/>
      <c r="I121" s="102"/>
      <c r="J121" s="54"/>
      <c r="K121" s="54"/>
      <c r="L121" s="54"/>
      <c r="M121" s="53"/>
      <c r="N121" s="102"/>
      <c r="O121" s="54"/>
      <c r="P121" s="54"/>
      <c r="Q121" s="54"/>
      <c r="R121" s="53"/>
      <c r="S121" s="55"/>
    </row>
    <row r="122" spans="1:19" s="57" customFormat="1" ht="12.75">
      <c r="A122" s="231"/>
      <c r="C122" s="66"/>
      <c r="D122" s="102"/>
      <c r="E122" s="165"/>
      <c r="F122" s="165"/>
      <c r="G122" s="165"/>
      <c r="H122" s="115"/>
      <c r="I122" s="102"/>
      <c r="J122" s="54"/>
      <c r="K122" s="54"/>
      <c r="L122" s="54"/>
      <c r="M122" s="53"/>
      <c r="N122" s="102"/>
      <c r="O122" s="54"/>
      <c r="P122" s="54"/>
      <c r="Q122" s="54"/>
      <c r="R122" s="53"/>
      <c r="S122" s="55"/>
    </row>
    <row r="123" spans="1:19" s="57" customFormat="1" ht="12.75">
      <c r="A123" s="231"/>
      <c r="C123" s="66"/>
      <c r="D123" s="102"/>
      <c r="E123" s="165"/>
      <c r="F123" s="165"/>
      <c r="G123" s="165"/>
      <c r="H123" s="115"/>
      <c r="I123" s="102"/>
      <c r="J123" s="54"/>
      <c r="K123" s="54"/>
      <c r="L123" s="54"/>
      <c r="M123" s="53"/>
      <c r="N123" s="102"/>
      <c r="O123" s="54"/>
      <c r="P123" s="54"/>
      <c r="Q123" s="54"/>
      <c r="R123" s="53"/>
      <c r="S123" s="55"/>
    </row>
    <row r="124" spans="1:19" s="57" customFormat="1" ht="12.75">
      <c r="A124" s="231"/>
      <c r="C124" s="66"/>
      <c r="D124" s="102"/>
      <c r="E124" s="165"/>
      <c r="F124" s="165"/>
      <c r="G124" s="165"/>
      <c r="H124" s="115"/>
      <c r="I124" s="102"/>
      <c r="J124" s="54"/>
      <c r="K124" s="54"/>
      <c r="L124" s="54"/>
      <c r="M124" s="53"/>
      <c r="N124" s="102"/>
      <c r="O124" s="54"/>
      <c r="P124" s="54"/>
      <c r="Q124" s="54"/>
      <c r="R124" s="53"/>
      <c r="S124" s="55"/>
    </row>
    <row r="125" spans="1:19" s="57" customFormat="1" ht="12.75">
      <c r="A125" s="231"/>
      <c r="C125" s="66"/>
      <c r="D125" s="102"/>
      <c r="E125" s="165"/>
      <c r="F125" s="165"/>
      <c r="G125" s="165"/>
      <c r="H125" s="115"/>
      <c r="I125" s="102"/>
      <c r="J125" s="54"/>
      <c r="K125" s="54"/>
      <c r="L125" s="54"/>
      <c r="M125" s="53"/>
      <c r="N125" s="102"/>
      <c r="O125" s="54"/>
      <c r="P125" s="54"/>
      <c r="Q125" s="54"/>
      <c r="R125" s="53"/>
      <c r="S125" s="55"/>
    </row>
    <row r="126" spans="1:19" s="57" customFormat="1" ht="12.75">
      <c r="A126" s="231"/>
      <c r="C126" s="66"/>
      <c r="D126" s="102"/>
      <c r="E126" s="165"/>
      <c r="F126" s="165"/>
      <c r="G126" s="165"/>
      <c r="H126" s="115"/>
      <c r="I126" s="102"/>
      <c r="J126" s="54"/>
      <c r="K126" s="54"/>
      <c r="L126" s="54"/>
      <c r="M126" s="53"/>
      <c r="N126" s="102"/>
      <c r="O126" s="54"/>
      <c r="P126" s="54"/>
      <c r="Q126" s="54"/>
      <c r="R126" s="53"/>
      <c r="S126" s="55"/>
    </row>
    <row r="127" spans="1:19" s="57" customFormat="1" ht="12.75">
      <c r="A127" s="231"/>
      <c r="C127" s="66"/>
      <c r="D127" s="102"/>
      <c r="E127" s="165"/>
      <c r="F127" s="165"/>
      <c r="G127" s="165"/>
      <c r="H127" s="115"/>
      <c r="I127" s="102"/>
      <c r="J127" s="54"/>
      <c r="K127" s="54"/>
      <c r="L127" s="54"/>
      <c r="M127" s="53"/>
      <c r="N127" s="102"/>
      <c r="O127" s="54"/>
      <c r="P127" s="54"/>
      <c r="Q127" s="54"/>
      <c r="R127" s="53"/>
      <c r="S127" s="55"/>
    </row>
    <row r="128" spans="1:19" s="57" customFormat="1" ht="12.75">
      <c r="A128" s="231"/>
      <c r="C128" s="66"/>
      <c r="D128" s="102"/>
      <c r="E128" s="165"/>
      <c r="F128" s="165"/>
      <c r="G128" s="165"/>
      <c r="H128" s="115"/>
      <c r="I128" s="102"/>
      <c r="J128" s="54"/>
      <c r="K128" s="54"/>
      <c r="L128" s="54"/>
      <c r="M128" s="53"/>
      <c r="N128" s="102"/>
      <c r="O128" s="54"/>
      <c r="P128" s="54"/>
      <c r="Q128" s="54"/>
      <c r="R128" s="53"/>
      <c r="S128" s="55"/>
    </row>
    <row r="129" spans="1:19" s="57" customFormat="1" ht="12.75">
      <c r="A129" s="231"/>
      <c r="C129" s="66"/>
      <c r="D129" s="102"/>
      <c r="E129" s="165"/>
      <c r="F129" s="165"/>
      <c r="G129" s="165"/>
      <c r="H129" s="115"/>
      <c r="I129" s="102"/>
      <c r="J129" s="54"/>
      <c r="K129" s="54"/>
      <c r="L129" s="54"/>
      <c r="M129" s="53"/>
      <c r="N129" s="102"/>
      <c r="O129" s="54"/>
      <c r="P129" s="54"/>
      <c r="Q129" s="54"/>
      <c r="R129" s="53"/>
      <c r="S129" s="55"/>
    </row>
    <row r="130" spans="1:19" s="57" customFormat="1" ht="12.75">
      <c r="A130" s="231"/>
      <c r="C130" s="66"/>
      <c r="D130" s="102"/>
      <c r="E130" s="165"/>
      <c r="F130" s="165"/>
      <c r="G130" s="165"/>
      <c r="H130" s="115"/>
      <c r="I130" s="102"/>
      <c r="J130" s="54"/>
      <c r="K130" s="54"/>
      <c r="L130" s="54"/>
      <c r="M130" s="53"/>
      <c r="N130" s="102"/>
      <c r="O130" s="54"/>
      <c r="P130" s="54"/>
      <c r="Q130" s="54"/>
      <c r="R130" s="53"/>
      <c r="S130" s="55"/>
    </row>
    <row r="131" spans="1:19" s="57" customFormat="1" ht="12.75">
      <c r="A131" s="231"/>
      <c r="C131" s="66"/>
      <c r="D131" s="102"/>
      <c r="E131" s="165"/>
      <c r="F131" s="165"/>
      <c r="G131" s="165"/>
      <c r="H131" s="115"/>
      <c r="I131" s="102"/>
      <c r="J131" s="54"/>
      <c r="K131" s="54"/>
      <c r="L131" s="54"/>
      <c r="M131" s="53"/>
      <c r="N131" s="102"/>
      <c r="O131" s="54"/>
      <c r="P131" s="54"/>
      <c r="Q131" s="54"/>
      <c r="R131" s="53"/>
      <c r="S131" s="55"/>
    </row>
    <row r="132" spans="1:19" s="57" customFormat="1" ht="12.75">
      <c r="A132" s="231"/>
      <c r="C132" s="66"/>
      <c r="D132" s="102"/>
      <c r="E132" s="165"/>
      <c r="F132" s="165"/>
      <c r="G132" s="165"/>
      <c r="H132" s="115"/>
      <c r="I132" s="102"/>
      <c r="J132" s="54"/>
      <c r="K132" s="54"/>
      <c r="L132" s="54"/>
      <c r="M132" s="53"/>
      <c r="N132" s="102"/>
      <c r="O132" s="54"/>
      <c r="P132" s="54"/>
      <c r="Q132" s="54"/>
      <c r="R132" s="53"/>
      <c r="S132" s="55"/>
    </row>
    <row r="133" spans="1:19" s="57" customFormat="1" ht="12.75">
      <c r="A133" s="231"/>
      <c r="C133" s="66"/>
      <c r="D133" s="102"/>
      <c r="E133" s="165"/>
      <c r="F133" s="165"/>
      <c r="G133" s="165"/>
      <c r="H133" s="115"/>
      <c r="I133" s="102"/>
      <c r="J133" s="54"/>
      <c r="K133" s="54"/>
      <c r="L133" s="54"/>
      <c r="M133" s="53"/>
      <c r="N133" s="102"/>
      <c r="O133" s="54"/>
      <c r="P133" s="54"/>
      <c r="Q133" s="54"/>
      <c r="R133" s="53"/>
      <c r="S133" s="55"/>
    </row>
    <row r="134" spans="1:19" s="57" customFormat="1" ht="12.75">
      <c r="A134" s="231"/>
      <c r="C134" s="66"/>
      <c r="D134" s="102"/>
      <c r="E134" s="165"/>
      <c r="F134" s="165"/>
      <c r="G134" s="165"/>
      <c r="H134" s="115"/>
      <c r="I134" s="102"/>
      <c r="J134" s="54"/>
      <c r="K134" s="54"/>
      <c r="L134" s="54"/>
      <c r="M134" s="53"/>
      <c r="N134" s="102"/>
      <c r="O134" s="54"/>
      <c r="P134" s="54"/>
      <c r="Q134" s="54"/>
      <c r="R134" s="53"/>
      <c r="S134" s="55"/>
    </row>
    <row r="135" spans="1:19" s="57" customFormat="1" ht="12.75">
      <c r="A135" s="231"/>
      <c r="C135" s="66"/>
      <c r="D135" s="102"/>
      <c r="E135" s="165"/>
      <c r="F135" s="165"/>
      <c r="G135" s="165"/>
      <c r="H135" s="115"/>
      <c r="I135" s="102"/>
      <c r="J135" s="54"/>
      <c r="K135" s="54"/>
      <c r="L135" s="54"/>
      <c r="M135" s="53"/>
      <c r="N135" s="102"/>
      <c r="O135" s="54"/>
      <c r="P135" s="54"/>
      <c r="Q135" s="54"/>
      <c r="R135" s="53"/>
      <c r="S135" s="55"/>
    </row>
    <row r="136" spans="1:19" s="57" customFormat="1" ht="12.75">
      <c r="A136" s="231"/>
      <c r="C136" s="66"/>
      <c r="D136" s="102"/>
      <c r="E136" s="165"/>
      <c r="F136" s="165"/>
      <c r="G136" s="165"/>
      <c r="H136" s="115"/>
      <c r="I136" s="102"/>
      <c r="J136" s="54"/>
      <c r="K136" s="54"/>
      <c r="L136" s="54"/>
      <c r="M136" s="53"/>
      <c r="N136" s="102"/>
      <c r="O136" s="54"/>
      <c r="P136" s="54"/>
      <c r="Q136" s="54"/>
      <c r="R136" s="53"/>
      <c r="S136" s="55"/>
    </row>
    <row r="137" spans="1:19" s="57" customFormat="1" ht="12.75">
      <c r="A137" s="231"/>
      <c r="C137" s="66"/>
      <c r="D137" s="102"/>
      <c r="E137" s="165"/>
      <c r="F137" s="165"/>
      <c r="G137" s="165"/>
      <c r="H137" s="115"/>
      <c r="I137" s="102"/>
      <c r="J137" s="54"/>
      <c r="K137" s="54"/>
      <c r="L137" s="54"/>
      <c r="M137" s="53"/>
      <c r="N137" s="102"/>
      <c r="O137" s="54"/>
      <c r="P137" s="54"/>
      <c r="Q137" s="54"/>
      <c r="R137" s="53"/>
      <c r="S137" s="55"/>
    </row>
  </sheetData>
  <printOptions gridLines="1" horizontalCentered="1"/>
  <pageMargins left="0.3937007874015748" right="0.3937007874015748" top="0.5905511811023623" bottom="0.61" header="0.5118110236220472" footer="0.31"/>
  <pageSetup firstPageNumber="23" useFirstPageNumber="1" horizontalDpi="600" verticalDpi="600" orientation="landscape" paperSize="9" scale="65" r:id="rId1"/>
  <headerFooter alignWithMargins="0">
    <oddFooter>&amp;R&amp;"Times New Roman,Grassetto"&amp;14&amp;P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137"/>
  <sheetViews>
    <sheetView zoomScale="75" zoomScaleNormal="75" workbookViewId="0" topLeftCell="B1">
      <selection activeCell="B1" sqref="B1"/>
    </sheetView>
  </sheetViews>
  <sheetFormatPr defaultColWidth="9.140625" defaultRowHeight="12.75"/>
  <cols>
    <col min="1" max="1" width="5.7109375" style="545" hidden="1" customWidth="1"/>
    <col min="2" max="2" width="4.28125" style="21" customWidth="1"/>
    <col min="3" max="3" width="39.28125" style="66" customWidth="1"/>
    <col min="4" max="4" width="5.7109375" style="96" hidden="1" customWidth="1"/>
    <col min="5" max="7" width="8.28125" style="135" customWidth="1"/>
    <col min="8" max="8" width="8.28125" style="94" hidden="1" customWidth="1"/>
    <col min="9" max="9" width="6.28125" style="96" hidden="1" customWidth="1"/>
    <col min="10" max="12" width="8.28125" style="8" customWidth="1"/>
    <col min="13" max="13" width="8.28125" style="143" hidden="1" customWidth="1"/>
    <col min="14" max="14" width="6.28125" style="96" hidden="1" customWidth="1"/>
    <col min="15" max="17" width="8.28125" style="8" customWidth="1"/>
    <col min="18" max="18" width="8.28125" style="143" hidden="1" customWidth="1"/>
    <col min="19" max="19" width="26.8515625" style="39" customWidth="1"/>
    <col min="20" max="16384" width="9.140625" style="3" customWidth="1"/>
  </cols>
  <sheetData>
    <row r="1" spans="1:19" s="15" customFormat="1" ht="19.5">
      <c r="A1" s="113"/>
      <c r="B1" s="103" t="s">
        <v>295</v>
      </c>
      <c r="C1" s="44"/>
      <c r="D1" s="81"/>
      <c r="E1" s="122"/>
      <c r="F1" s="122"/>
      <c r="G1" s="122"/>
      <c r="H1" s="81"/>
      <c r="I1" s="81"/>
      <c r="J1" s="14"/>
      <c r="K1" s="14"/>
      <c r="L1" s="14"/>
      <c r="M1" s="19"/>
      <c r="N1" s="81"/>
      <c r="O1" s="14"/>
      <c r="P1" s="14"/>
      <c r="Q1" s="14"/>
      <c r="R1" s="19"/>
      <c r="S1" s="40"/>
    </row>
    <row r="2" spans="1:19" s="1" customFormat="1" ht="19.5">
      <c r="A2" s="113"/>
      <c r="B2" s="103" t="s">
        <v>65</v>
      </c>
      <c r="C2" s="45"/>
      <c r="D2" s="81"/>
      <c r="E2" s="123"/>
      <c r="F2" s="123"/>
      <c r="G2" s="124"/>
      <c r="H2" s="81"/>
      <c r="I2" s="81"/>
      <c r="J2" s="19"/>
      <c r="K2" s="19"/>
      <c r="L2" s="6"/>
      <c r="M2" s="6"/>
      <c r="N2" s="81"/>
      <c r="O2" s="19"/>
      <c r="P2" s="19"/>
      <c r="Q2" s="6"/>
      <c r="R2" s="6"/>
      <c r="S2" s="41"/>
    </row>
    <row r="3" spans="1:19" s="2" customFormat="1" ht="12.75">
      <c r="A3" s="540"/>
      <c r="B3" s="50"/>
      <c r="C3" s="46"/>
      <c r="D3" s="94"/>
      <c r="E3" s="125"/>
      <c r="F3" s="125"/>
      <c r="G3" s="145"/>
      <c r="H3" s="94"/>
      <c r="I3" s="94"/>
      <c r="J3" s="7"/>
      <c r="K3" s="7"/>
      <c r="L3" s="23"/>
      <c r="M3" s="23"/>
      <c r="N3" s="94"/>
      <c r="O3" s="7"/>
      <c r="P3" s="7"/>
      <c r="Q3" s="23"/>
      <c r="R3" s="23"/>
      <c r="S3" s="37" t="s">
        <v>47</v>
      </c>
    </row>
    <row r="4" spans="1:19" s="209" customFormat="1" ht="12.75">
      <c r="A4" s="541"/>
      <c r="B4" s="203"/>
      <c r="C4" s="204"/>
      <c r="D4" s="199"/>
      <c r="E4" s="189">
        <v>2001</v>
      </c>
      <c r="F4" s="192"/>
      <c r="G4" s="219"/>
      <c r="H4" s="206"/>
      <c r="I4" s="199"/>
      <c r="J4" s="189">
        <v>2002</v>
      </c>
      <c r="K4" s="192"/>
      <c r="L4" s="193"/>
      <c r="M4" s="207"/>
      <c r="N4" s="199"/>
      <c r="O4" s="189">
        <v>2003</v>
      </c>
      <c r="P4" s="192"/>
      <c r="Q4" s="193"/>
      <c r="R4" s="207"/>
      <c r="S4" s="218"/>
    </row>
    <row r="5" spans="1:19" ht="39" customHeight="1">
      <c r="A5" s="91"/>
      <c r="B5" s="155" t="s">
        <v>130</v>
      </c>
      <c r="C5" s="180"/>
      <c r="D5" s="83"/>
      <c r="E5" s="519" t="s">
        <v>48</v>
      </c>
      <c r="F5" s="129"/>
      <c r="G5" s="186"/>
      <c r="H5" s="109"/>
      <c r="I5" s="83"/>
      <c r="J5" s="18" t="s">
        <v>48</v>
      </c>
      <c r="K5" s="12"/>
      <c r="L5" s="186"/>
      <c r="M5" s="116"/>
      <c r="N5" s="83"/>
      <c r="O5" s="18" t="s">
        <v>48</v>
      </c>
      <c r="P5" s="12"/>
      <c r="Q5" s="186"/>
      <c r="R5" s="116"/>
      <c r="S5" s="64" t="s">
        <v>131</v>
      </c>
    </row>
    <row r="6" spans="1:19" s="21" customFormat="1" ht="63.75">
      <c r="A6" s="554" t="s">
        <v>132</v>
      </c>
      <c r="B6" s="13"/>
      <c r="C6" s="48"/>
      <c r="D6" s="183" t="s">
        <v>133</v>
      </c>
      <c r="E6" s="130" t="s">
        <v>134</v>
      </c>
      <c r="F6" s="130" t="s">
        <v>51</v>
      </c>
      <c r="G6" s="131" t="s">
        <v>52</v>
      </c>
      <c r="H6" s="84"/>
      <c r="I6" s="183" t="s">
        <v>133</v>
      </c>
      <c r="J6" s="130" t="s">
        <v>134</v>
      </c>
      <c r="K6" s="20" t="s">
        <v>51</v>
      </c>
      <c r="L6" s="131" t="s">
        <v>52</v>
      </c>
      <c r="M6" s="141"/>
      <c r="N6" s="183" t="s">
        <v>133</v>
      </c>
      <c r="O6" s="130" t="s">
        <v>134</v>
      </c>
      <c r="P6" s="20" t="s">
        <v>51</v>
      </c>
      <c r="Q6" s="131" t="s">
        <v>52</v>
      </c>
      <c r="R6" s="118"/>
      <c r="S6" s="63"/>
    </row>
    <row r="7" spans="1:19" s="22" customFormat="1" ht="24.75" customHeight="1">
      <c r="A7" s="536"/>
      <c r="B7" s="73" t="s">
        <v>122</v>
      </c>
      <c r="C7" s="277"/>
      <c r="D7" s="85"/>
      <c r="E7" s="579">
        <f>SUM(E8)</f>
        <v>0</v>
      </c>
      <c r="F7" s="590">
        <f>SUM(F8)</f>
        <v>0</v>
      </c>
      <c r="G7" s="590">
        <f>SUM(G8)</f>
        <v>0</v>
      </c>
      <c r="H7" s="85"/>
      <c r="I7" s="178"/>
      <c r="J7" s="579">
        <f>SUM(J8)</f>
        <v>2700</v>
      </c>
      <c r="K7" s="590">
        <f>SUM(K8)</f>
        <v>0</v>
      </c>
      <c r="L7" s="590">
        <f>SUM(L8)</f>
        <v>0</v>
      </c>
      <c r="M7" s="149"/>
      <c r="N7" s="85"/>
      <c r="O7" s="579">
        <f>SUM(O8)</f>
        <v>0</v>
      </c>
      <c r="P7" s="590">
        <f>SUM(P8)</f>
        <v>0</v>
      </c>
      <c r="Q7" s="590">
        <f>SUM(Q8)</f>
        <v>0</v>
      </c>
      <c r="R7" s="119"/>
      <c r="S7" s="80"/>
    </row>
    <row r="8" spans="1:19" s="57" customFormat="1" ht="12">
      <c r="A8" s="536">
        <v>474</v>
      </c>
      <c r="B8" s="73"/>
      <c r="C8" s="46" t="s">
        <v>278</v>
      </c>
      <c r="D8" s="85"/>
      <c r="E8" s="153"/>
      <c r="F8" s="153"/>
      <c r="G8" s="153"/>
      <c r="H8" s="85"/>
      <c r="I8" s="178">
        <v>1036</v>
      </c>
      <c r="J8" s="153">
        <v>2700</v>
      </c>
      <c r="K8" s="591"/>
      <c r="L8" s="591"/>
      <c r="M8" s="60"/>
      <c r="N8" s="85"/>
      <c r="O8" s="153"/>
      <c r="P8" s="153"/>
      <c r="Q8" s="153"/>
      <c r="R8" s="53"/>
      <c r="S8" s="80" t="s">
        <v>161</v>
      </c>
    </row>
    <row r="9" spans="1:19" s="57" customFormat="1" ht="24" customHeight="1">
      <c r="A9" s="536"/>
      <c r="B9" s="73" t="s">
        <v>124</v>
      </c>
      <c r="C9" s="46"/>
      <c r="D9" s="85"/>
      <c r="E9" s="579">
        <f>SUM(E10:E11)</f>
        <v>520</v>
      </c>
      <c r="F9" s="579">
        <f>SUM(F10:F11)</f>
        <v>0</v>
      </c>
      <c r="G9" s="579">
        <f>SUM(G10:G11)</f>
        <v>0</v>
      </c>
      <c r="H9" s="85"/>
      <c r="I9" s="85"/>
      <c r="J9" s="579">
        <f>SUM(J10:J11)</f>
        <v>1000</v>
      </c>
      <c r="K9" s="579">
        <f>SUM(K10:K11)</f>
        <v>0</v>
      </c>
      <c r="L9" s="579">
        <f>SUM(L10:L11)</f>
        <v>0</v>
      </c>
      <c r="M9" s="60"/>
      <c r="N9" s="178"/>
      <c r="O9" s="579">
        <f>SUM(O10:O11)</f>
        <v>1500</v>
      </c>
      <c r="P9" s="579">
        <f>SUM(P10:P11)</f>
        <v>0</v>
      </c>
      <c r="Q9" s="579">
        <f>SUM(Q10:Q11)</f>
        <v>0</v>
      </c>
      <c r="R9" s="53"/>
      <c r="S9" s="80"/>
    </row>
    <row r="10" spans="1:19" s="57" customFormat="1" ht="22.5">
      <c r="A10" s="547">
        <v>609</v>
      </c>
      <c r="B10" s="360"/>
      <c r="C10" s="370" t="s">
        <v>279</v>
      </c>
      <c r="D10" s="362"/>
      <c r="E10" s="153"/>
      <c r="F10" s="153"/>
      <c r="G10" s="153"/>
      <c r="H10" s="85"/>
      <c r="I10" s="85"/>
      <c r="J10" s="153"/>
      <c r="K10" s="153"/>
      <c r="L10" s="153"/>
      <c r="M10" s="60"/>
      <c r="N10" s="178">
        <v>1984</v>
      </c>
      <c r="O10" s="153">
        <v>1500</v>
      </c>
      <c r="P10" s="591"/>
      <c r="Q10" s="591"/>
      <c r="R10" s="53"/>
      <c r="S10" s="62" t="s">
        <v>251</v>
      </c>
    </row>
    <row r="11" spans="1:19" s="57" customFormat="1" ht="36">
      <c r="A11" s="547">
        <v>477</v>
      </c>
      <c r="B11" s="360"/>
      <c r="C11" s="361" t="s">
        <v>2</v>
      </c>
      <c r="D11" s="362">
        <v>2419</v>
      </c>
      <c r="E11" s="153">
        <v>520</v>
      </c>
      <c r="F11" s="153"/>
      <c r="G11" s="153"/>
      <c r="H11" s="85"/>
      <c r="I11" s="85">
        <v>2420</v>
      </c>
      <c r="J11" s="153">
        <v>1000</v>
      </c>
      <c r="K11" s="153"/>
      <c r="L11" s="153"/>
      <c r="M11" s="60"/>
      <c r="N11" s="178"/>
      <c r="O11" s="153"/>
      <c r="P11" s="591"/>
      <c r="Q11" s="591"/>
      <c r="R11" s="53"/>
      <c r="S11" s="62" t="s">
        <v>251</v>
      </c>
    </row>
    <row r="12" spans="1:19" s="57" customFormat="1" ht="22.5" customHeight="1">
      <c r="A12" s="547"/>
      <c r="B12" s="73" t="s">
        <v>84</v>
      </c>
      <c r="C12" s="370"/>
      <c r="D12" s="362"/>
      <c r="E12" s="579">
        <f>SUM(E13)</f>
        <v>0</v>
      </c>
      <c r="F12" s="579">
        <f>SUM(F13)</f>
        <v>0</v>
      </c>
      <c r="G12" s="579">
        <f>SUM(G13)</f>
        <v>0</v>
      </c>
      <c r="H12" s="85"/>
      <c r="I12" s="85"/>
      <c r="J12" s="579">
        <f>SUM(J13)</f>
        <v>0</v>
      </c>
      <c r="K12" s="579">
        <f>SUM(K13)</f>
        <v>0</v>
      </c>
      <c r="L12" s="579">
        <f>SUM(L13)</f>
        <v>0</v>
      </c>
      <c r="M12" s="60"/>
      <c r="N12" s="85"/>
      <c r="O12" s="579">
        <f>SUM(O13)</f>
        <v>1000</v>
      </c>
      <c r="P12" s="579">
        <f>SUM(P13)</f>
        <v>0</v>
      </c>
      <c r="Q12" s="579">
        <f>SUM(Q13)</f>
        <v>0</v>
      </c>
      <c r="R12" s="53"/>
      <c r="S12" s="62"/>
    </row>
    <row r="13" spans="1:19" s="57" customFormat="1" ht="15.75" customHeight="1">
      <c r="A13" s="547">
        <v>426</v>
      </c>
      <c r="B13" s="360"/>
      <c r="C13" s="370" t="s">
        <v>280</v>
      </c>
      <c r="D13" s="362"/>
      <c r="E13" s="153"/>
      <c r="F13" s="153"/>
      <c r="G13" s="153"/>
      <c r="H13" s="85"/>
      <c r="I13" s="85"/>
      <c r="J13" s="153"/>
      <c r="K13" s="153"/>
      <c r="L13" s="153"/>
      <c r="M13" s="60"/>
      <c r="N13" s="178">
        <v>1983</v>
      </c>
      <c r="O13" s="153">
        <v>1000</v>
      </c>
      <c r="P13" s="591"/>
      <c r="Q13" s="591"/>
      <c r="R13" s="53"/>
      <c r="S13" s="80" t="s">
        <v>252</v>
      </c>
    </row>
    <row r="14" spans="1:19" s="17" customFormat="1" ht="24" customHeight="1">
      <c r="A14" s="92"/>
      <c r="B14" s="68"/>
      <c r="C14" s="69"/>
      <c r="D14" s="92"/>
      <c r="E14" s="138">
        <f>E7+E9+E12</f>
        <v>520</v>
      </c>
      <c r="F14" s="138">
        <f>F7+F9+F12</f>
        <v>0</v>
      </c>
      <c r="G14" s="138">
        <f>G7+G9+G12</f>
        <v>0</v>
      </c>
      <c r="H14" s="91"/>
      <c r="I14" s="92"/>
      <c r="J14" s="138">
        <f>J7+J9+J12</f>
        <v>3700</v>
      </c>
      <c r="K14" s="138">
        <f>K7+K9+K12</f>
        <v>0</v>
      </c>
      <c r="L14" s="138">
        <f>L7+L9+L12</f>
        <v>0</v>
      </c>
      <c r="M14" s="142"/>
      <c r="N14" s="92"/>
      <c r="O14" s="138">
        <f>O7+O9+O12</f>
        <v>2500</v>
      </c>
      <c r="P14" s="138">
        <f>P7+P9+P12</f>
        <v>0</v>
      </c>
      <c r="Q14" s="138">
        <f>Q7+Q9+Q12</f>
        <v>0</v>
      </c>
      <c r="R14" s="144"/>
      <c r="S14" s="284"/>
    </row>
    <row r="15" spans="1:19" s="57" customFormat="1" ht="12" customHeight="1">
      <c r="A15" s="231"/>
      <c r="C15" s="70"/>
      <c r="D15" s="102"/>
      <c r="E15" s="165"/>
      <c r="F15" s="165"/>
      <c r="G15" s="165"/>
      <c r="H15" s="115"/>
      <c r="I15" s="102"/>
      <c r="J15" s="54"/>
      <c r="K15" s="54"/>
      <c r="L15" s="54"/>
      <c r="M15" s="53"/>
      <c r="N15" s="102"/>
      <c r="O15" s="54"/>
      <c r="P15" s="54"/>
      <c r="Q15" s="54"/>
      <c r="R15" s="53"/>
      <c r="S15" s="55"/>
    </row>
    <row r="16" spans="1:19" s="57" customFormat="1" ht="12.75">
      <c r="A16" s="231"/>
      <c r="C16" s="66"/>
      <c r="D16" s="102"/>
      <c r="E16" s="165"/>
      <c r="F16" s="165"/>
      <c r="G16" s="165"/>
      <c r="H16" s="115"/>
      <c r="I16" s="102"/>
      <c r="J16" s="54"/>
      <c r="K16" s="54"/>
      <c r="L16" s="54"/>
      <c r="M16" s="53"/>
      <c r="N16" s="102"/>
      <c r="O16" s="54"/>
      <c r="P16" s="54"/>
      <c r="Q16" s="54"/>
      <c r="R16" s="53"/>
      <c r="S16" s="55"/>
    </row>
    <row r="17" spans="1:19" s="57" customFormat="1" ht="12.75">
      <c r="A17" s="231"/>
      <c r="C17" s="66"/>
      <c r="D17" s="102"/>
      <c r="E17" s="165"/>
      <c r="F17" s="165"/>
      <c r="G17" s="165"/>
      <c r="H17" s="115"/>
      <c r="I17" s="102"/>
      <c r="J17" s="54"/>
      <c r="K17" s="54"/>
      <c r="L17" s="54"/>
      <c r="M17" s="53"/>
      <c r="N17" s="102"/>
      <c r="O17" s="54"/>
      <c r="P17" s="54"/>
      <c r="Q17" s="54"/>
      <c r="R17" s="53"/>
      <c r="S17" s="55"/>
    </row>
    <row r="18" spans="1:19" s="57" customFormat="1" ht="12.75">
      <c r="A18" s="231"/>
      <c r="C18" s="66"/>
      <c r="D18" s="102"/>
      <c r="E18" s="165"/>
      <c r="F18" s="165"/>
      <c r="G18" s="165"/>
      <c r="H18" s="115"/>
      <c r="I18" s="102"/>
      <c r="J18" s="54"/>
      <c r="K18" s="54"/>
      <c r="L18" s="54"/>
      <c r="M18" s="53"/>
      <c r="N18" s="102"/>
      <c r="O18" s="54"/>
      <c r="P18" s="54"/>
      <c r="Q18" s="54"/>
      <c r="R18" s="53"/>
      <c r="S18" s="55"/>
    </row>
    <row r="19" spans="1:19" s="57" customFormat="1" ht="12.75">
      <c r="A19" s="231"/>
      <c r="C19" s="66"/>
      <c r="D19" s="102"/>
      <c r="E19" s="165"/>
      <c r="F19" s="165"/>
      <c r="G19" s="165"/>
      <c r="H19" s="115"/>
      <c r="I19" s="102"/>
      <c r="J19" s="54"/>
      <c r="K19" s="54"/>
      <c r="L19" s="54"/>
      <c r="M19" s="53"/>
      <c r="N19" s="102"/>
      <c r="O19" s="54"/>
      <c r="P19" s="54"/>
      <c r="Q19" s="54"/>
      <c r="R19" s="53"/>
      <c r="S19" s="55"/>
    </row>
    <row r="20" spans="1:19" s="57" customFormat="1" ht="12.75">
      <c r="A20" s="231"/>
      <c r="C20" s="66"/>
      <c r="D20" s="102"/>
      <c r="E20" s="165"/>
      <c r="F20" s="165"/>
      <c r="G20" s="165"/>
      <c r="H20" s="115"/>
      <c r="I20" s="102"/>
      <c r="J20" s="54"/>
      <c r="K20" s="54"/>
      <c r="L20" s="54"/>
      <c r="M20" s="53"/>
      <c r="N20" s="102"/>
      <c r="O20" s="54"/>
      <c r="P20" s="54"/>
      <c r="Q20" s="54"/>
      <c r="R20" s="53"/>
      <c r="S20" s="55"/>
    </row>
    <row r="21" spans="1:19" s="57" customFormat="1" ht="12.75">
      <c r="A21" s="231"/>
      <c r="C21" s="66"/>
      <c r="D21" s="102"/>
      <c r="E21" s="165"/>
      <c r="F21" s="165"/>
      <c r="G21" s="165"/>
      <c r="H21" s="115"/>
      <c r="I21" s="102"/>
      <c r="J21" s="54"/>
      <c r="K21" s="54"/>
      <c r="L21" s="54"/>
      <c r="M21" s="53"/>
      <c r="N21" s="102"/>
      <c r="O21" s="54"/>
      <c r="P21" s="54"/>
      <c r="Q21" s="54"/>
      <c r="R21" s="53"/>
      <c r="S21" s="55"/>
    </row>
    <row r="22" spans="1:19" s="57" customFormat="1" ht="12.75">
      <c r="A22" s="231"/>
      <c r="C22" s="66"/>
      <c r="D22" s="102"/>
      <c r="E22" s="165"/>
      <c r="F22" s="165"/>
      <c r="G22" s="165"/>
      <c r="H22" s="115"/>
      <c r="I22" s="102"/>
      <c r="J22" s="54"/>
      <c r="K22" s="54"/>
      <c r="L22" s="54"/>
      <c r="M22" s="53"/>
      <c r="N22" s="102"/>
      <c r="O22" s="54"/>
      <c r="P22" s="54"/>
      <c r="Q22" s="54"/>
      <c r="R22" s="53"/>
      <c r="S22" s="55"/>
    </row>
    <row r="23" spans="1:19" s="57" customFormat="1" ht="12.75">
      <c r="A23" s="231"/>
      <c r="C23" s="66"/>
      <c r="D23" s="102"/>
      <c r="E23" s="165"/>
      <c r="F23" s="165"/>
      <c r="G23" s="165"/>
      <c r="H23" s="115"/>
      <c r="I23" s="102"/>
      <c r="J23" s="54"/>
      <c r="K23" s="54"/>
      <c r="L23" s="54"/>
      <c r="M23" s="53"/>
      <c r="N23" s="102"/>
      <c r="O23" s="54"/>
      <c r="P23" s="54"/>
      <c r="Q23" s="54"/>
      <c r="R23" s="53"/>
      <c r="S23" s="55"/>
    </row>
    <row r="24" spans="1:19" s="57" customFormat="1" ht="12.75">
      <c r="A24" s="231"/>
      <c r="C24" s="66"/>
      <c r="D24" s="102"/>
      <c r="E24" s="165"/>
      <c r="F24" s="165"/>
      <c r="G24" s="165"/>
      <c r="H24" s="115"/>
      <c r="I24" s="102"/>
      <c r="J24" s="54"/>
      <c r="K24" s="54"/>
      <c r="L24" s="54"/>
      <c r="M24" s="53"/>
      <c r="N24" s="102"/>
      <c r="O24" s="54"/>
      <c r="P24" s="54"/>
      <c r="Q24" s="54"/>
      <c r="R24" s="53"/>
      <c r="S24" s="55"/>
    </row>
    <row r="25" spans="1:19" s="57" customFormat="1" ht="12.75">
      <c r="A25" s="231"/>
      <c r="C25" s="66"/>
      <c r="D25" s="102"/>
      <c r="E25" s="165"/>
      <c r="F25" s="165"/>
      <c r="G25" s="165"/>
      <c r="H25" s="115"/>
      <c r="I25" s="102"/>
      <c r="J25" s="54"/>
      <c r="K25" s="54"/>
      <c r="L25" s="54"/>
      <c r="M25" s="53"/>
      <c r="N25" s="102"/>
      <c r="O25" s="54"/>
      <c r="P25" s="54"/>
      <c r="Q25" s="54"/>
      <c r="R25" s="53"/>
      <c r="S25" s="55"/>
    </row>
    <row r="26" spans="1:19" s="57" customFormat="1" ht="12.75">
      <c r="A26" s="231"/>
      <c r="C26" s="66"/>
      <c r="D26" s="102"/>
      <c r="E26" s="165"/>
      <c r="F26" s="165"/>
      <c r="G26" s="165"/>
      <c r="H26" s="115"/>
      <c r="I26" s="102"/>
      <c r="J26" s="54"/>
      <c r="K26" s="54"/>
      <c r="L26" s="54"/>
      <c r="M26" s="53"/>
      <c r="N26" s="102"/>
      <c r="O26" s="54"/>
      <c r="P26" s="54"/>
      <c r="Q26" s="54"/>
      <c r="R26" s="53"/>
      <c r="S26" s="55"/>
    </row>
    <row r="27" spans="1:19" s="57" customFormat="1" ht="12.75">
      <c r="A27" s="231"/>
      <c r="C27" s="66"/>
      <c r="D27" s="102"/>
      <c r="E27" s="165"/>
      <c r="F27" s="165"/>
      <c r="G27" s="165"/>
      <c r="H27" s="115"/>
      <c r="I27" s="102"/>
      <c r="J27" s="54"/>
      <c r="K27" s="54"/>
      <c r="L27" s="54"/>
      <c r="M27" s="53"/>
      <c r="N27" s="102"/>
      <c r="O27" s="54"/>
      <c r="P27" s="54"/>
      <c r="Q27" s="54"/>
      <c r="R27" s="53"/>
      <c r="S27" s="55"/>
    </row>
    <row r="28" spans="1:19" s="57" customFormat="1" ht="12.75">
      <c r="A28" s="231"/>
      <c r="C28" s="66"/>
      <c r="D28" s="102"/>
      <c r="E28" s="165"/>
      <c r="F28" s="165"/>
      <c r="G28" s="165"/>
      <c r="H28" s="115"/>
      <c r="I28" s="102"/>
      <c r="J28" s="54"/>
      <c r="K28" s="54"/>
      <c r="L28" s="54"/>
      <c r="M28" s="53"/>
      <c r="N28" s="102"/>
      <c r="O28" s="54"/>
      <c r="P28" s="54"/>
      <c r="Q28" s="54"/>
      <c r="R28" s="53"/>
      <c r="S28" s="55"/>
    </row>
    <row r="29" spans="1:19" s="57" customFormat="1" ht="12.75">
      <c r="A29" s="231"/>
      <c r="C29" s="66"/>
      <c r="D29" s="102"/>
      <c r="E29" s="165"/>
      <c r="F29" s="165"/>
      <c r="G29" s="165"/>
      <c r="H29" s="115"/>
      <c r="I29" s="102"/>
      <c r="J29" s="54"/>
      <c r="K29" s="54"/>
      <c r="L29" s="54"/>
      <c r="M29" s="53"/>
      <c r="N29" s="102"/>
      <c r="O29" s="54"/>
      <c r="P29" s="54"/>
      <c r="Q29" s="54"/>
      <c r="R29" s="53"/>
      <c r="S29" s="55"/>
    </row>
    <row r="30" spans="1:19" s="57" customFormat="1" ht="12.75">
      <c r="A30" s="231"/>
      <c r="C30" s="66"/>
      <c r="D30" s="102"/>
      <c r="E30" s="165"/>
      <c r="F30" s="165"/>
      <c r="G30" s="165"/>
      <c r="H30" s="115"/>
      <c r="I30" s="102"/>
      <c r="J30" s="54"/>
      <c r="K30" s="54"/>
      <c r="L30" s="54"/>
      <c r="M30" s="53"/>
      <c r="N30" s="102"/>
      <c r="O30" s="54"/>
      <c r="P30" s="54"/>
      <c r="Q30" s="54"/>
      <c r="R30" s="53"/>
      <c r="S30" s="55"/>
    </row>
    <row r="31" spans="1:19" s="57" customFormat="1" ht="12.75">
      <c r="A31" s="231"/>
      <c r="C31" s="66"/>
      <c r="D31" s="102"/>
      <c r="E31" s="165"/>
      <c r="F31" s="165"/>
      <c r="G31" s="165"/>
      <c r="H31" s="115"/>
      <c r="I31" s="102"/>
      <c r="J31" s="54"/>
      <c r="K31" s="54"/>
      <c r="L31" s="54"/>
      <c r="M31" s="53"/>
      <c r="N31" s="102"/>
      <c r="O31" s="54"/>
      <c r="P31" s="54"/>
      <c r="Q31" s="54"/>
      <c r="R31" s="53"/>
      <c r="S31" s="55"/>
    </row>
    <row r="32" spans="1:19" s="57" customFormat="1" ht="12.75">
      <c r="A32" s="231"/>
      <c r="C32" s="66"/>
      <c r="D32" s="102"/>
      <c r="E32" s="165"/>
      <c r="F32" s="165"/>
      <c r="G32" s="165"/>
      <c r="H32" s="115"/>
      <c r="I32" s="102"/>
      <c r="J32" s="54"/>
      <c r="K32" s="54"/>
      <c r="L32" s="54"/>
      <c r="M32" s="53"/>
      <c r="N32" s="102"/>
      <c r="O32" s="54"/>
      <c r="P32" s="54"/>
      <c r="Q32" s="54"/>
      <c r="R32" s="53"/>
      <c r="S32" s="55"/>
    </row>
    <row r="33" spans="1:19" s="57" customFormat="1" ht="12.75">
      <c r="A33" s="231"/>
      <c r="C33" s="66"/>
      <c r="D33" s="102"/>
      <c r="E33" s="165"/>
      <c r="F33" s="165"/>
      <c r="G33" s="165"/>
      <c r="H33" s="115"/>
      <c r="I33" s="102"/>
      <c r="J33" s="54"/>
      <c r="K33" s="54"/>
      <c r="L33" s="54"/>
      <c r="M33" s="53"/>
      <c r="N33" s="102"/>
      <c r="O33" s="54"/>
      <c r="P33" s="54"/>
      <c r="Q33" s="54"/>
      <c r="R33" s="53"/>
      <c r="S33" s="55"/>
    </row>
    <row r="34" spans="1:19" s="57" customFormat="1" ht="12.75">
      <c r="A34" s="231"/>
      <c r="C34" s="66"/>
      <c r="D34" s="102"/>
      <c r="E34" s="165"/>
      <c r="F34" s="165"/>
      <c r="G34" s="165"/>
      <c r="H34" s="115"/>
      <c r="I34" s="102"/>
      <c r="J34" s="54"/>
      <c r="K34" s="54"/>
      <c r="L34" s="54"/>
      <c r="M34" s="53"/>
      <c r="N34" s="102"/>
      <c r="O34" s="54"/>
      <c r="P34" s="54"/>
      <c r="Q34" s="54"/>
      <c r="R34" s="53"/>
      <c r="S34" s="55"/>
    </row>
    <row r="35" spans="1:19" s="57" customFormat="1" ht="12.75">
      <c r="A35" s="231"/>
      <c r="C35" s="66"/>
      <c r="D35" s="102"/>
      <c r="E35" s="165"/>
      <c r="F35" s="165"/>
      <c r="G35" s="165"/>
      <c r="H35" s="115"/>
      <c r="I35" s="102"/>
      <c r="J35" s="54"/>
      <c r="K35" s="54"/>
      <c r="L35" s="54"/>
      <c r="M35" s="53"/>
      <c r="N35" s="102"/>
      <c r="O35" s="54"/>
      <c r="P35" s="54"/>
      <c r="Q35" s="54"/>
      <c r="R35" s="53"/>
      <c r="S35" s="55"/>
    </row>
    <row r="36" spans="1:19" s="57" customFormat="1" ht="12.75">
      <c r="A36" s="231"/>
      <c r="C36" s="66"/>
      <c r="D36" s="102"/>
      <c r="E36" s="165"/>
      <c r="F36" s="165"/>
      <c r="G36" s="165"/>
      <c r="H36" s="115"/>
      <c r="I36" s="102"/>
      <c r="J36" s="54"/>
      <c r="K36" s="54"/>
      <c r="L36" s="54"/>
      <c r="M36" s="53"/>
      <c r="N36" s="102"/>
      <c r="O36" s="54"/>
      <c r="P36" s="54"/>
      <c r="Q36" s="54"/>
      <c r="R36" s="53"/>
      <c r="S36" s="55"/>
    </row>
    <row r="37" spans="1:19" s="57" customFormat="1" ht="12.75">
      <c r="A37" s="231"/>
      <c r="C37" s="66"/>
      <c r="D37" s="102"/>
      <c r="E37" s="165"/>
      <c r="F37" s="165"/>
      <c r="G37" s="165"/>
      <c r="H37" s="115"/>
      <c r="I37" s="102"/>
      <c r="J37" s="54"/>
      <c r="K37" s="54"/>
      <c r="L37" s="54"/>
      <c r="M37" s="53"/>
      <c r="N37" s="102"/>
      <c r="O37" s="54"/>
      <c r="P37" s="54"/>
      <c r="Q37" s="54"/>
      <c r="R37" s="53"/>
      <c r="S37" s="55"/>
    </row>
    <row r="38" spans="1:19" s="57" customFormat="1" ht="12.75">
      <c r="A38" s="231"/>
      <c r="C38" s="66"/>
      <c r="D38" s="102"/>
      <c r="E38" s="165"/>
      <c r="F38" s="165"/>
      <c r="G38" s="165"/>
      <c r="H38" s="115"/>
      <c r="I38" s="102"/>
      <c r="J38" s="54"/>
      <c r="K38" s="54"/>
      <c r="L38" s="54"/>
      <c r="M38" s="53"/>
      <c r="N38" s="102"/>
      <c r="O38" s="54"/>
      <c r="P38" s="54"/>
      <c r="Q38" s="54"/>
      <c r="R38" s="53"/>
      <c r="S38" s="55"/>
    </row>
    <row r="39" spans="1:19" s="57" customFormat="1" ht="12.75">
      <c r="A39" s="231"/>
      <c r="C39" s="66"/>
      <c r="D39" s="102"/>
      <c r="E39" s="165"/>
      <c r="F39" s="165"/>
      <c r="G39" s="165"/>
      <c r="H39" s="115"/>
      <c r="I39" s="102"/>
      <c r="J39" s="54"/>
      <c r="K39" s="54"/>
      <c r="L39" s="54"/>
      <c r="M39" s="53"/>
      <c r="N39" s="102"/>
      <c r="O39" s="54"/>
      <c r="P39" s="54"/>
      <c r="Q39" s="54"/>
      <c r="R39" s="53"/>
      <c r="S39" s="55"/>
    </row>
    <row r="40" spans="1:19" s="57" customFormat="1" ht="12.75">
      <c r="A40" s="231"/>
      <c r="C40" s="66"/>
      <c r="D40" s="102"/>
      <c r="E40" s="165"/>
      <c r="F40" s="165"/>
      <c r="G40" s="165"/>
      <c r="H40" s="115"/>
      <c r="I40" s="102"/>
      <c r="J40" s="54"/>
      <c r="K40" s="54"/>
      <c r="L40" s="54"/>
      <c r="M40" s="53"/>
      <c r="N40" s="102"/>
      <c r="O40" s="54"/>
      <c r="P40" s="54"/>
      <c r="Q40" s="54"/>
      <c r="R40" s="53"/>
      <c r="S40" s="55"/>
    </row>
    <row r="41" spans="1:19" s="57" customFormat="1" ht="12.75">
      <c r="A41" s="231"/>
      <c r="C41" s="66"/>
      <c r="D41" s="102"/>
      <c r="E41" s="165"/>
      <c r="F41" s="165"/>
      <c r="G41" s="165"/>
      <c r="H41" s="115"/>
      <c r="I41" s="102"/>
      <c r="J41" s="54"/>
      <c r="K41" s="54"/>
      <c r="L41" s="54"/>
      <c r="M41" s="53"/>
      <c r="N41" s="102"/>
      <c r="O41" s="54"/>
      <c r="P41" s="54"/>
      <c r="Q41" s="54"/>
      <c r="R41" s="53"/>
      <c r="S41" s="55"/>
    </row>
    <row r="42" spans="1:19" s="57" customFormat="1" ht="12.75">
      <c r="A42" s="231"/>
      <c r="C42" s="66"/>
      <c r="D42" s="102"/>
      <c r="E42" s="165"/>
      <c r="F42" s="165"/>
      <c r="G42" s="165"/>
      <c r="H42" s="115"/>
      <c r="I42" s="102"/>
      <c r="J42" s="54"/>
      <c r="K42" s="54"/>
      <c r="L42" s="54"/>
      <c r="M42" s="53"/>
      <c r="N42" s="102"/>
      <c r="O42" s="54"/>
      <c r="P42" s="54"/>
      <c r="Q42" s="54"/>
      <c r="R42" s="53"/>
      <c r="S42" s="55"/>
    </row>
    <row r="43" spans="1:19" s="57" customFormat="1" ht="12.75">
      <c r="A43" s="231"/>
      <c r="C43" s="66"/>
      <c r="D43" s="102"/>
      <c r="E43" s="165"/>
      <c r="F43" s="165"/>
      <c r="G43" s="165"/>
      <c r="H43" s="115"/>
      <c r="I43" s="102"/>
      <c r="J43" s="54"/>
      <c r="K43" s="54"/>
      <c r="L43" s="54"/>
      <c r="M43" s="53"/>
      <c r="N43" s="102"/>
      <c r="O43" s="54"/>
      <c r="P43" s="54"/>
      <c r="Q43" s="54"/>
      <c r="R43" s="53"/>
      <c r="S43" s="55"/>
    </row>
    <row r="44" spans="1:19" s="57" customFormat="1" ht="12.75">
      <c r="A44" s="231"/>
      <c r="C44" s="66"/>
      <c r="D44" s="102"/>
      <c r="E44" s="165"/>
      <c r="F44" s="165"/>
      <c r="G44" s="165"/>
      <c r="H44" s="115"/>
      <c r="I44" s="102"/>
      <c r="J44" s="54"/>
      <c r="K44" s="54"/>
      <c r="L44" s="54"/>
      <c r="M44" s="53"/>
      <c r="N44" s="102"/>
      <c r="O44" s="54"/>
      <c r="P44" s="54"/>
      <c r="Q44" s="54"/>
      <c r="R44" s="53"/>
      <c r="S44" s="55"/>
    </row>
    <row r="45" spans="1:19" s="57" customFormat="1" ht="12.75">
      <c r="A45" s="231"/>
      <c r="C45" s="66"/>
      <c r="D45" s="102"/>
      <c r="E45" s="165"/>
      <c r="F45" s="165"/>
      <c r="G45" s="165"/>
      <c r="H45" s="115"/>
      <c r="I45" s="102"/>
      <c r="J45" s="54"/>
      <c r="K45" s="54"/>
      <c r="L45" s="54"/>
      <c r="M45" s="53"/>
      <c r="N45" s="102"/>
      <c r="O45" s="54"/>
      <c r="P45" s="54"/>
      <c r="Q45" s="54"/>
      <c r="R45" s="53"/>
      <c r="S45" s="55"/>
    </row>
    <row r="46" spans="1:19" s="57" customFormat="1" ht="12.75">
      <c r="A46" s="231"/>
      <c r="C46" s="66"/>
      <c r="D46" s="102"/>
      <c r="E46" s="165"/>
      <c r="F46" s="165"/>
      <c r="G46" s="165"/>
      <c r="H46" s="115"/>
      <c r="I46" s="102"/>
      <c r="J46" s="54"/>
      <c r="K46" s="54"/>
      <c r="L46" s="54"/>
      <c r="M46" s="53"/>
      <c r="N46" s="102"/>
      <c r="O46" s="54"/>
      <c r="P46" s="54"/>
      <c r="Q46" s="54"/>
      <c r="R46" s="53"/>
      <c r="S46" s="55"/>
    </row>
    <row r="47" spans="1:19" s="57" customFormat="1" ht="12.75">
      <c r="A47" s="231"/>
      <c r="C47" s="66"/>
      <c r="D47" s="102"/>
      <c r="E47" s="165"/>
      <c r="F47" s="165"/>
      <c r="G47" s="165"/>
      <c r="H47" s="115"/>
      <c r="I47" s="102"/>
      <c r="J47" s="54"/>
      <c r="K47" s="54"/>
      <c r="L47" s="54"/>
      <c r="M47" s="53"/>
      <c r="N47" s="102"/>
      <c r="O47" s="54"/>
      <c r="P47" s="54"/>
      <c r="Q47" s="54"/>
      <c r="R47" s="53"/>
      <c r="S47" s="55"/>
    </row>
    <row r="48" spans="1:19" s="57" customFormat="1" ht="12.75">
      <c r="A48" s="231"/>
      <c r="C48" s="66"/>
      <c r="D48" s="102"/>
      <c r="E48" s="165"/>
      <c r="F48" s="165"/>
      <c r="G48" s="165"/>
      <c r="H48" s="115"/>
      <c r="I48" s="102"/>
      <c r="J48" s="54"/>
      <c r="K48" s="54"/>
      <c r="L48" s="54"/>
      <c r="M48" s="53"/>
      <c r="N48" s="102"/>
      <c r="O48" s="54"/>
      <c r="P48" s="54"/>
      <c r="Q48" s="54"/>
      <c r="R48" s="53"/>
      <c r="S48" s="55"/>
    </row>
    <row r="49" spans="1:19" s="57" customFormat="1" ht="12.75">
      <c r="A49" s="231"/>
      <c r="C49" s="66"/>
      <c r="D49" s="102"/>
      <c r="E49" s="165"/>
      <c r="F49" s="165"/>
      <c r="G49" s="165"/>
      <c r="H49" s="115"/>
      <c r="I49" s="102"/>
      <c r="J49" s="54"/>
      <c r="K49" s="54"/>
      <c r="L49" s="54"/>
      <c r="M49" s="53"/>
      <c r="N49" s="102"/>
      <c r="O49" s="54"/>
      <c r="P49" s="54"/>
      <c r="Q49" s="54"/>
      <c r="R49" s="53"/>
      <c r="S49" s="55"/>
    </row>
    <row r="50" spans="1:19" s="57" customFormat="1" ht="12.75">
      <c r="A50" s="231"/>
      <c r="C50" s="66"/>
      <c r="D50" s="102"/>
      <c r="E50" s="165"/>
      <c r="F50" s="165"/>
      <c r="G50" s="165"/>
      <c r="H50" s="115"/>
      <c r="I50" s="102"/>
      <c r="J50" s="54"/>
      <c r="K50" s="54"/>
      <c r="L50" s="54"/>
      <c r="M50" s="53"/>
      <c r="N50" s="102"/>
      <c r="O50" s="54"/>
      <c r="P50" s="54"/>
      <c r="Q50" s="54"/>
      <c r="R50" s="53"/>
      <c r="S50" s="55"/>
    </row>
    <row r="51" spans="1:19" s="57" customFormat="1" ht="12.75">
      <c r="A51" s="231"/>
      <c r="C51" s="66"/>
      <c r="D51" s="102"/>
      <c r="E51" s="165"/>
      <c r="F51" s="165"/>
      <c r="G51" s="165"/>
      <c r="H51" s="115"/>
      <c r="I51" s="102"/>
      <c r="J51" s="54"/>
      <c r="K51" s="54"/>
      <c r="L51" s="54"/>
      <c r="M51" s="53"/>
      <c r="N51" s="102"/>
      <c r="O51" s="54"/>
      <c r="P51" s="54"/>
      <c r="Q51" s="54"/>
      <c r="R51" s="53"/>
      <c r="S51" s="55"/>
    </row>
    <row r="52" spans="1:19" s="57" customFormat="1" ht="12.75">
      <c r="A52" s="231"/>
      <c r="C52" s="66"/>
      <c r="D52" s="102"/>
      <c r="E52" s="165"/>
      <c r="F52" s="165"/>
      <c r="G52" s="165"/>
      <c r="H52" s="115"/>
      <c r="I52" s="102"/>
      <c r="J52" s="54"/>
      <c r="K52" s="54"/>
      <c r="L52" s="54"/>
      <c r="M52" s="53"/>
      <c r="N52" s="102"/>
      <c r="O52" s="54"/>
      <c r="P52" s="54"/>
      <c r="Q52" s="54"/>
      <c r="R52" s="53"/>
      <c r="S52" s="55"/>
    </row>
    <row r="53" spans="1:19" s="57" customFormat="1" ht="12.75">
      <c r="A53" s="231"/>
      <c r="C53" s="66"/>
      <c r="D53" s="102"/>
      <c r="E53" s="165"/>
      <c r="F53" s="165"/>
      <c r="G53" s="165"/>
      <c r="H53" s="115"/>
      <c r="I53" s="102"/>
      <c r="J53" s="54"/>
      <c r="K53" s="54"/>
      <c r="L53" s="54"/>
      <c r="M53" s="53"/>
      <c r="N53" s="102"/>
      <c r="O53" s="54"/>
      <c r="P53" s="54"/>
      <c r="Q53" s="54"/>
      <c r="R53" s="53"/>
      <c r="S53" s="55"/>
    </row>
    <row r="54" spans="1:19" s="57" customFormat="1" ht="12.75">
      <c r="A54" s="231"/>
      <c r="C54" s="66"/>
      <c r="D54" s="102"/>
      <c r="E54" s="165"/>
      <c r="F54" s="165"/>
      <c r="G54" s="165"/>
      <c r="H54" s="115"/>
      <c r="I54" s="102"/>
      <c r="J54" s="54"/>
      <c r="K54" s="54"/>
      <c r="L54" s="54"/>
      <c r="M54" s="53"/>
      <c r="N54" s="102"/>
      <c r="O54" s="54"/>
      <c r="P54" s="54"/>
      <c r="Q54" s="54"/>
      <c r="R54" s="53"/>
      <c r="S54" s="55"/>
    </row>
    <row r="55" spans="1:19" s="57" customFormat="1" ht="12.75">
      <c r="A55" s="231"/>
      <c r="C55" s="66"/>
      <c r="D55" s="102"/>
      <c r="E55" s="165"/>
      <c r="F55" s="165"/>
      <c r="G55" s="165"/>
      <c r="H55" s="115"/>
      <c r="I55" s="102"/>
      <c r="J55" s="54"/>
      <c r="K55" s="54"/>
      <c r="L55" s="54"/>
      <c r="M55" s="53"/>
      <c r="N55" s="102"/>
      <c r="O55" s="54"/>
      <c r="P55" s="54"/>
      <c r="Q55" s="54"/>
      <c r="R55" s="53"/>
      <c r="S55" s="55"/>
    </row>
    <row r="56" spans="1:19" s="57" customFormat="1" ht="12.75">
      <c r="A56" s="231"/>
      <c r="C56" s="66"/>
      <c r="D56" s="102"/>
      <c r="E56" s="165"/>
      <c r="F56" s="165"/>
      <c r="G56" s="165"/>
      <c r="H56" s="115"/>
      <c r="I56" s="102"/>
      <c r="J56" s="54"/>
      <c r="K56" s="54"/>
      <c r="L56" s="54"/>
      <c r="M56" s="53"/>
      <c r="N56" s="102"/>
      <c r="O56" s="54"/>
      <c r="P56" s="54"/>
      <c r="Q56" s="54"/>
      <c r="R56" s="53"/>
      <c r="S56" s="55"/>
    </row>
    <row r="57" spans="1:19" s="57" customFormat="1" ht="12.75">
      <c r="A57" s="231"/>
      <c r="C57" s="66"/>
      <c r="D57" s="102"/>
      <c r="E57" s="165"/>
      <c r="F57" s="165"/>
      <c r="G57" s="165"/>
      <c r="H57" s="115"/>
      <c r="I57" s="102"/>
      <c r="J57" s="54"/>
      <c r="K57" s="54"/>
      <c r="L57" s="54"/>
      <c r="M57" s="53"/>
      <c r="N57" s="102"/>
      <c r="O57" s="54"/>
      <c r="P57" s="54"/>
      <c r="Q57" s="54"/>
      <c r="R57" s="53"/>
      <c r="S57" s="55"/>
    </row>
    <row r="58" spans="1:19" s="57" customFormat="1" ht="12.75">
      <c r="A58" s="231"/>
      <c r="C58" s="66"/>
      <c r="D58" s="102"/>
      <c r="E58" s="165"/>
      <c r="F58" s="165"/>
      <c r="G58" s="165"/>
      <c r="H58" s="115"/>
      <c r="I58" s="102"/>
      <c r="J58" s="54"/>
      <c r="K58" s="54"/>
      <c r="L58" s="54"/>
      <c r="M58" s="53"/>
      <c r="N58" s="102"/>
      <c r="O58" s="54"/>
      <c r="P58" s="54"/>
      <c r="Q58" s="54"/>
      <c r="R58" s="53"/>
      <c r="S58" s="55"/>
    </row>
    <row r="59" spans="1:19" s="57" customFormat="1" ht="12.75">
      <c r="A59" s="231"/>
      <c r="C59" s="66"/>
      <c r="D59" s="102"/>
      <c r="E59" s="165"/>
      <c r="F59" s="165"/>
      <c r="G59" s="165"/>
      <c r="H59" s="115"/>
      <c r="I59" s="102"/>
      <c r="J59" s="54"/>
      <c r="K59" s="54"/>
      <c r="L59" s="54"/>
      <c r="M59" s="53"/>
      <c r="N59" s="102"/>
      <c r="O59" s="54"/>
      <c r="P59" s="54"/>
      <c r="Q59" s="54"/>
      <c r="R59" s="53"/>
      <c r="S59" s="55"/>
    </row>
    <row r="60" spans="1:19" s="57" customFormat="1" ht="12.75">
      <c r="A60" s="231"/>
      <c r="C60" s="66"/>
      <c r="D60" s="102"/>
      <c r="E60" s="165"/>
      <c r="F60" s="165"/>
      <c r="G60" s="165"/>
      <c r="H60" s="115"/>
      <c r="I60" s="102"/>
      <c r="J60" s="54"/>
      <c r="K60" s="54"/>
      <c r="L60" s="54"/>
      <c r="M60" s="53"/>
      <c r="N60" s="102"/>
      <c r="O60" s="54"/>
      <c r="P60" s="54"/>
      <c r="Q60" s="54"/>
      <c r="R60" s="53"/>
      <c r="S60" s="55"/>
    </row>
    <row r="61" spans="1:19" s="57" customFormat="1" ht="12.75">
      <c r="A61" s="231"/>
      <c r="C61" s="66"/>
      <c r="D61" s="102"/>
      <c r="E61" s="165"/>
      <c r="F61" s="165"/>
      <c r="G61" s="165"/>
      <c r="H61" s="115"/>
      <c r="I61" s="102"/>
      <c r="J61" s="54"/>
      <c r="K61" s="54"/>
      <c r="L61" s="54"/>
      <c r="M61" s="53"/>
      <c r="N61" s="102"/>
      <c r="O61" s="54"/>
      <c r="P61" s="54"/>
      <c r="Q61" s="54"/>
      <c r="R61" s="53"/>
      <c r="S61" s="55"/>
    </row>
    <row r="62" spans="1:19" s="57" customFormat="1" ht="12.75">
      <c r="A62" s="231"/>
      <c r="C62" s="66"/>
      <c r="D62" s="102"/>
      <c r="E62" s="165"/>
      <c r="F62" s="165"/>
      <c r="G62" s="165"/>
      <c r="H62" s="115"/>
      <c r="I62" s="102"/>
      <c r="J62" s="54"/>
      <c r="K62" s="54"/>
      <c r="L62" s="54"/>
      <c r="M62" s="53"/>
      <c r="N62" s="102"/>
      <c r="O62" s="54"/>
      <c r="P62" s="54"/>
      <c r="Q62" s="54"/>
      <c r="R62" s="53"/>
      <c r="S62" s="55"/>
    </row>
    <row r="63" spans="1:19" s="57" customFormat="1" ht="12.75">
      <c r="A63" s="231"/>
      <c r="C63" s="66"/>
      <c r="D63" s="102"/>
      <c r="E63" s="165"/>
      <c r="F63" s="165"/>
      <c r="G63" s="165"/>
      <c r="H63" s="115"/>
      <c r="I63" s="102"/>
      <c r="J63" s="54"/>
      <c r="K63" s="54"/>
      <c r="L63" s="54"/>
      <c r="M63" s="53"/>
      <c r="N63" s="102"/>
      <c r="O63" s="54"/>
      <c r="P63" s="54"/>
      <c r="Q63" s="54"/>
      <c r="R63" s="53"/>
      <c r="S63" s="55"/>
    </row>
    <row r="64" spans="1:19" s="57" customFormat="1" ht="12.75">
      <c r="A64" s="231"/>
      <c r="C64" s="66"/>
      <c r="D64" s="102"/>
      <c r="E64" s="165"/>
      <c r="F64" s="165"/>
      <c r="G64" s="165"/>
      <c r="H64" s="115"/>
      <c r="I64" s="102"/>
      <c r="J64" s="54"/>
      <c r="K64" s="54"/>
      <c r="L64" s="54"/>
      <c r="M64" s="53"/>
      <c r="N64" s="102"/>
      <c r="O64" s="54"/>
      <c r="P64" s="54"/>
      <c r="Q64" s="54"/>
      <c r="R64" s="53"/>
      <c r="S64" s="55"/>
    </row>
    <row r="65" spans="1:19" s="57" customFormat="1" ht="12.75">
      <c r="A65" s="231"/>
      <c r="C65" s="66"/>
      <c r="D65" s="102"/>
      <c r="E65" s="165"/>
      <c r="F65" s="165"/>
      <c r="G65" s="165"/>
      <c r="H65" s="115"/>
      <c r="I65" s="102"/>
      <c r="J65" s="54"/>
      <c r="K65" s="54"/>
      <c r="L65" s="54"/>
      <c r="M65" s="53"/>
      <c r="N65" s="102"/>
      <c r="O65" s="54"/>
      <c r="P65" s="54"/>
      <c r="Q65" s="54"/>
      <c r="R65" s="53"/>
      <c r="S65" s="55"/>
    </row>
    <row r="66" spans="1:19" s="57" customFormat="1" ht="12.75">
      <c r="A66" s="231"/>
      <c r="C66" s="66"/>
      <c r="D66" s="102"/>
      <c r="E66" s="165"/>
      <c r="F66" s="165"/>
      <c r="G66" s="165"/>
      <c r="H66" s="115"/>
      <c r="I66" s="102"/>
      <c r="J66" s="54"/>
      <c r="K66" s="54"/>
      <c r="L66" s="54"/>
      <c r="M66" s="53"/>
      <c r="N66" s="102"/>
      <c r="O66" s="54"/>
      <c r="P66" s="54"/>
      <c r="Q66" s="54"/>
      <c r="R66" s="53"/>
      <c r="S66" s="55"/>
    </row>
    <row r="67" spans="1:19" s="57" customFormat="1" ht="12.75">
      <c r="A67" s="231"/>
      <c r="C67" s="66"/>
      <c r="D67" s="102"/>
      <c r="E67" s="165"/>
      <c r="F67" s="165"/>
      <c r="G67" s="165"/>
      <c r="H67" s="115"/>
      <c r="I67" s="102"/>
      <c r="J67" s="54"/>
      <c r="K67" s="54"/>
      <c r="L67" s="54"/>
      <c r="M67" s="53"/>
      <c r="N67" s="102"/>
      <c r="O67" s="54"/>
      <c r="P67" s="54"/>
      <c r="Q67" s="54"/>
      <c r="R67" s="53"/>
      <c r="S67" s="55"/>
    </row>
    <row r="68" spans="1:19" s="57" customFormat="1" ht="12.75">
      <c r="A68" s="231"/>
      <c r="C68" s="66"/>
      <c r="D68" s="102"/>
      <c r="E68" s="165"/>
      <c r="F68" s="165"/>
      <c r="G68" s="165"/>
      <c r="H68" s="115"/>
      <c r="I68" s="102"/>
      <c r="J68" s="54"/>
      <c r="K68" s="54"/>
      <c r="L68" s="54"/>
      <c r="M68" s="53"/>
      <c r="N68" s="102"/>
      <c r="O68" s="54"/>
      <c r="P68" s="54"/>
      <c r="Q68" s="54"/>
      <c r="R68" s="53"/>
      <c r="S68" s="55"/>
    </row>
    <row r="69" spans="1:19" s="57" customFormat="1" ht="12.75">
      <c r="A69" s="231"/>
      <c r="C69" s="66"/>
      <c r="D69" s="102"/>
      <c r="E69" s="165"/>
      <c r="F69" s="165"/>
      <c r="G69" s="165"/>
      <c r="H69" s="115"/>
      <c r="I69" s="102"/>
      <c r="J69" s="54"/>
      <c r="K69" s="54"/>
      <c r="L69" s="54"/>
      <c r="M69" s="53"/>
      <c r="N69" s="102"/>
      <c r="O69" s="54"/>
      <c r="P69" s="54"/>
      <c r="Q69" s="54"/>
      <c r="R69" s="53"/>
      <c r="S69" s="55"/>
    </row>
    <row r="70" spans="1:19" s="57" customFormat="1" ht="12.75">
      <c r="A70" s="231"/>
      <c r="C70" s="66"/>
      <c r="D70" s="102"/>
      <c r="E70" s="165"/>
      <c r="F70" s="165"/>
      <c r="G70" s="165"/>
      <c r="H70" s="115"/>
      <c r="I70" s="102"/>
      <c r="J70" s="54"/>
      <c r="K70" s="54"/>
      <c r="L70" s="54"/>
      <c r="M70" s="53"/>
      <c r="N70" s="102"/>
      <c r="O70" s="54"/>
      <c r="P70" s="54"/>
      <c r="Q70" s="54"/>
      <c r="R70" s="53"/>
      <c r="S70" s="55"/>
    </row>
    <row r="71" spans="1:19" s="57" customFormat="1" ht="12.75">
      <c r="A71" s="231"/>
      <c r="C71" s="66"/>
      <c r="D71" s="102"/>
      <c r="E71" s="165"/>
      <c r="F71" s="165"/>
      <c r="G71" s="165"/>
      <c r="H71" s="115"/>
      <c r="I71" s="102"/>
      <c r="J71" s="54"/>
      <c r="K71" s="54"/>
      <c r="L71" s="54"/>
      <c r="M71" s="53"/>
      <c r="N71" s="102"/>
      <c r="O71" s="54"/>
      <c r="P71" s="54"/>
      <c r="Q71" s="54"/>
      <c r="R71" s="53"/>
      <c r="S71" s="55"/>
    </row>
    <row r="72" spans="1:19" s="57" customFormat="1" ht="12.75">
      <c r="A72" s="231"/>
      <c r="C72" s="66"/>
      <c r="D72" s="102"/>
      <c r="E72" s="165"/>
      <c r="F72" s="165"/>
      <c r="G72" s="165"/>
      <c r="H72" s="115"/>
      <c r="I72" s="102"/>
      <c r="J72" s="54"/>
      <c r="K72" s="54"/>
      <c r="L72" s="54"/>
      <c r="M72" s="53"/>
      <c r="N72" s="102"/>
      <c r="O72" s="54"/>
      <c r="P72" s="54"/>
      <c r="Q72" s="54"/>
      <c r="R72" s="53"/>
      <c r="S72" s="55"/>
    </row>
    <row r="73" spans="1:19" s="57" customFormat="1" ht="12.75">
      <c r="A73" s="231"/>
      <c r="C73" s="66"/>
      <c r="D73" s="102"/>
      <c r="E73" s="165"/>
      <c r="F73" s="165"/>
      <c r="G73" s="165"/>
      <c r="H73" s="115"/>
      <c r="I73" s="102"/>
      <c r="J73" s="54"/>
      <c r="K73" s="54"/>
      <c r="L73" s="54"/>
      <c r="M73" s="53"/>
      <c r="N73" s="102"/>
      <c r="O73" s="54"/>
      <c r="P73" s="54"/>
      <c r="Q73" s="54"/>
      <c r="R73" s="53"/>
      <c r="S73" s="55"/>
    </row>
    <row r="74" spans="1:19" s="57" customFormat="1" ht="12.75">
      <c r="A74" s="231"/>
      <c r="C74" s="66"/>
      <c r="D74" s="102"/>
      <c r="E74" s="165"/>
      <c r="F74" s="165"/>
      <c r="G74" s="165"/>
      <c r="H74" s="115"/>
      <c r="I74" s="102"/>
      <c r="J74" s="54"/>
      <c r="K74" s="54"/>
      <c r="L74" s="54"/>
      <c r="M74" s="53"/>
      <c r="N74" s="102"/>
      <c r="O74" s="54"/>
      <c r="P74" s="54"/>
      <c r="Q74" s="54"/>
      <c r="R74" s="53"/>
      <c r="S74" s="55"/>
    </row>
    <row r="75" spans="1:19" s="57" customFormat="1" ht="12.75">
      <c r="A75" s="231"/>
      <c r="C75" s="66"/>
      <c r="D75" s="102"/>
      <c r="E75" s="165"/>
      <c r="F75" s="165"/>
      <c r="G75" s="165"/>
      <c r="H75" s="115"/>
      <c r="I75" s="102"/>
      <c r="J75" s="54"/>
      <c r="K75" s="54"/>
      <c r="L75" s="54"/>
      <c r="M75" s="53"/>
      <c r="N75" s="102"/>
      <c r="O75" s="54"/>
      <c r="P75" s="54"/>
      <c r="Q75" s="54"/>
      <c r="R75" s="53"/>
      <c r="S75" s="55"/>
    </row>
    <row r="76" spans="1:19" s="57" customFormat="1" ht="12.75">
      <c r="A76" s="231"/>
      <c r="C76" s="66"/>
      <c r="D76" s="102"/>
      <c r="E76" s="165"/>
      <c r="F76" s="165"/>
      <c r="G76" s="165"/>
      <c r="H76" s="115"/>
      <c r="I76" s="102"/>
      <c r="J76" s="54"/>
      <c r="K76" s="54"/>
      <c r="L76" s="54"/>
      <c r="M76" s="53"/>
      <c r="N76" s="102"/>
      <c r="O76" s="54"/>
      <c r="P76" s="54"/>
      <c r="Q76" s="54"/>
      <c r="R76" s="53"/>
      <c r="S76" s="55"/>
    </row>
    <row r="77" spans="1:19" s="57" customFormat="1" ht="12.75">
      <c r="A77" s="231"/>
      <c r="C77" s="66"/>
      <c r="D77" s="102"/>
      <c r="E77" s="165"/>
      <c r="F77" s="165"/>
      <c r="G77" s="165"/>
      <c r="H77" s="115"/>
      <c r="I77" s="102"/>
      <c r="J77" s="54"/>
      <c r="K77" s="54"/>
      <c r="L77" s="54"/>
      <c r="M77" s="53"/>
      <c r="N77" s="102"/>
      <c r="O77" s="54"/>
      <c r="P77" s="54"/>
      <c r="Q77" s="54"/>
      <c r="R77" s="53"/>
      <c r="S77" s="55"/>
    </row>
    <row r="78" spans="1:19" s="57" customFormat="1" ht="12.75">
      <c r="A78" s="231"/>
      <c r="C78" s="66"/>
      <c r="D78" s="102"/>
      <c r="E78" s="165"/>
      <c r="F78" s="165"/>
      <c r="G78" s="165"/>
      <c r="H78" s="115"/>
      <c r="I78" s="102"/>
      <c r="J78" s="54"/>
      <c r="K78" s="54"/>
      <c r="L78" s="54"/>
      <c r="M78" s="53"/>
      <c r="N78" s="102"/>
      <c r="O78" s="54"/>
      <c r="P78" s="54"/>
      <c r="Q78" s="54"/>
      <c r="R78" s="53"/>
      <c r="S78" s="55"/>
    </row>
    <row r="79" spans="1:19" s="57" customFormat="1" ht="12.75">
      <c r="A79" s="231"/>
      <c r="C79" s="66"/>
      <c r="D79" s="102"/>
      <c r="E79" s="165"/>
      <c r="F79" s="165"/>
      <c r="G79" s="165"/>
      <c r="H79" s="115"/>
      <c r="I79" s="102"/>
      <c r="J79" s="54"/>
      <c r="K79" s="54"/>
      <c r="L79" s="54"/>
      <c r="M79" s="53"/>
      <c r="N79" s="102"/>
      <c r="O79" s="54"/>
      <c r="P79" s="54"/>
      <c r="Q79" s="54"/>
      <c r="R79" s="53"/>
      <c r="S79" s="55"/>
    </row>
    <row r="80" spans="1:19" s="57" customFormat="1" ht="12.75">
      <c r="A80" s="231"/>
      <c r="C80" s="66"/>
      <c r="D80" s="102"/>
      <c r="E80" s="165"/>
      <c r="F80" s="165"/>
      <c r="G80" s="165"/>
      <c r="H80" s="115"/>
      <c r="I80" s="102"/>
      <c r="J80" s="54"/>
      <c r="K80" s="54"/>
      <c r="L80" s="54"/>
      <c r="M80" s="53"/>
      <c r="N80" s="102"/>
      <c r="O80" s="54"/>
      <c r="P80" s="54"/>
      <c r="Q80" s="54"/>
      <c r="R80" s="53"/>
      <c r="S80" s="55"/>
    </row>
    <row r="81" spans="1:19" s="57" customFormat="1" ht="12.75">
      <c r="A81" s="231"/>
      <c r="C81" s="66"/>
      <c r="D81" s="102"/>
      <c r="E81" s="165"/>
      <c r="F81" s="165"/>
      <c r="G81" s="165"/>
      <c r="H81" s="115"/>
      <c r="I81" s="102"/>
      <c r="J81" s="54"/>
      <c r="K81" s="54"/>
      <c r="L81" s="54"/>
      <c r="M81" s="53"/>
      <c r="N81" s="102"/>
      <c r="O81" s="54"/>
      <c r="P81" s="54"/>
      <c r="Q81" s="54"/>
      <c r="R81" s="53"/>
      <c r="S81" s="55"/>
    </row>
    <row r="82" spans="1:19" s="57" customFormat="1" ht="12.75">
      <c r="A82" s="231"/>
      <c r="C82" s="66"/>
      <c r="D82" s="102"/>
      <c r="E82" s="165"/>
      <c r="F82" s="165"/>
      <c r="G82" s="165"/>
      <c r="H82" s="115"/>
      <c r="I82" s="102"/>
      <c r="J82" s="54"/>
      <c r="K82" s="54"/>
      <c r="L82" s="54"/>
      <c r="M82" s="53"/>
      <c r="N82" s="102"/>
      <c r="O82" s="54"/>
      <c r="P82" s="54"/>
      <c r="Q82" s="54"/>
      <c r="R82" s="53"/>
      <c r="S82" s="55"/>
    </row>
    <row r="83" spans="1:19" s="57" customFormat="1" ht="12.75">
      <c r="A83" s="231"/>
      <c r="C83" s="66"/>
      <c r="D83" s="102"/>
      <c r="E83" s="165"/>
      <c r="F83" s="165"/>
      <c r="G83" s="165"/>
      <c r="H83" s="115"/>
      <c r="I83" s="102"/>
      <c r="J83" s="54"/>
      <c r="K83" s="54"/>
      <c r="L83" s="54"/>
      <c r="M83" s="53"/>
      <c r="N83" s="102"/>
      <c r="O83" s="54"/>
      <c r="P83" s="54"/>
      <c r="Q83" s="54"/>
      <c r="R83" s="53"/>
      <c r="S83" s="55"/>
    </row>
    <row r="84" spans="1:19" s="57" customFormat="1" ht="12.75">
      <c r="A84" s="231"/>
      <c r="C84" s="66"/>
      <c r="D84" s="102"/>
      <c r="E84" s="165"/>
      <c r="F84" s="165"/>
      <c r="G84" s="165"/>
      <c r="H84" s="115"/>
      <c r="I84" s="102"/>
      <c r="J84" s="54"/>
      <c r="K84" s="54"/>
      <c r="L84" s="54"/>
      <c r="M84" s="53"/>
      <c r="N84" s="102"/>
      <c r="O84" s="54"/>
      <c r="P84" s="54"/>
      <c r="Q84" s="54"/>
      <c r="R84" s="53"/>
      <c r="S84" s="55"/>
    </row>
    <row r="85" spans="1:19" s="57" customFormat="1" ht="12.75">
      <c r="A85" s="231"/>
      <c r="C85" s="66"/>
      <c r="D85" s="102"/>
      <c r="E85" s="165"/>
      <c r="F85" s="165"/>
      <c r="G85" s="165"/>
      <c r="H85" s="115"/>
      <c r="I85" s="102"/>
      <c r="J85" s="54"/>
      <c r="K85" s="54"/>
      <c r="L85" s="54"/>
      <c r="M85" s="53"/>
      <c r="N85" s="102"/>
      <c r="O85" s="54"/>
      <c r="P85" s="54"/>
      <c r="Q85" s="54"/>
      <c r="R85" s="53"/>
      <c r="S85" s="55"/>
    </row>
    <row r="86" spans="1:19" s="57" customFormat="1" ht="12.75">
      <c r="A86" s="231"/>
      <c r="C86" s="66"/>
      <c r="D86" s="102"/>
      <c r="E86" s="165"/>
      <c r="F86" s="165"/>
      <c r="G86" s="165"/>
      <c r="H86" s="115"/>
      <c r="I86" s="102"/>
      <c r="J86" s="54"/>
      <c r="K86" s="54"/>
      <c r="L86" s="54"/>
      <c r="M86" s="53"/>
      <c r="N86" s="102"/>
      <c r="O86" s="54"/>
      <c r="P86" s="54"/>
      <c r="Q86" s="54"/>
      <c r="R86" s="53"/>
      <c r="S86" s="55"/>
    </row>
    <row r="87" spans="1:19" s="57" customFormat="1" ht="12.75">
      <c r="A87" s="231"/>
      <c r="C87" s="66"/>
      <c r="D87" s="102"/>
      <c r="E87" s="165"/>
      <c r="F87" s="165"/>
      <c r="G87" s="165"/>
      <c r="H87" s="115"/>
      <c r="I87" s="102"/>
      <c r="J87" s="54"/>
      <c r="K87" s="54"/>
      <c r="L87" s="54"/>
      <c r="M87" s="53"/>
      <c r="N87" s="102"/>
      <c r="O87" s="54"/>
      <c r="P87" s="54"/>
      <c r="Q87" s="54"/>
      <c r="R87" s="53"/>
      <c r="S87" s="55"/>
    </row>
    <row r="88" spans="1:19" s="57" customFormat="1" ht="12.75">
      <c r="A88" s="231"/>
      <c r="C88" s="66"/>
      <c r="D88" s="102"/>
      <c r="E88" s="165"/>
      <c r="F88" s="165"/>
      <c r="G88" s="165"/>
      <c r="H88" s="115"/>
      <c r="I88" s="102"/>
      <c r="J88" s="54"/>
      <c r="K88" s="54"/>
      <c r="L88" s="54"/>
      <c r="M88" s="53"/>
      <c r="N88" s="102"/>
      <c r="O88" s="54"/>
      <c r="P88" s="54"/>
      <c r="Q88" s="54"/>
      <c r="R88" s="53"/>
      <c r="S88" s="55"/>
    </row>
    <row r="89" spans="1:19" s="57" customFormat="1" ht="12.75">
      <c r="A89" s="231"/>
      <c r="C89" s="66"/>
      <c r="D89" s="102"/>
      <c r="E89" s="165"/>
      <c r="F89" s="165"/>
      <c r="G89" s="165"/>
      <c r="H89" s="115"/>
      <c r="I89" s="102"/>
      <c r="J89" s="54"/>
      <c r="K89" s="54"/>
      <c r="L89" s="54"/>
      <c r="M89" s="53"/>
      <c r="N89" s="102"/>
      <c r="O89" s="54"/>
      <c r="P89" s="54"/>
      <c r="Q89" s="54"/>
      <c r="R89" s="53"/>
      <c r="S89" s="55"/>
    </row>
    <row r="90" spans="1:19" s="57" customFormat="1" ht="12.75">
      <c r="A90" s="231"/>
      <c r="C90" s="66"/>
      <c r="D90" s="102"/>
      <c r="E90" s="165"/>
      <c r="F90" s="165"/>
      <c r="G90" s="165"/>
      <c r="H90" s="115"/>
      <c r="I90" s="102"/>
      <c r="J90" s="54"/>
      <c r="K90" s="54"/>
      <c r="L90" s="54"/>
      <c r="M90" s="53"/>
      <c r="N90" s="102"/>
      <c r="O90" s="54"/>
      <c r="P90" s="54"/>
      <c r="Q90" s="54"/>
      <c r="R90" s="53"/>
      <c r="S90" s="55"/>
    </row>
    <row r="91" spans="1:19" s="57" customFormat="1" ht="12.75">
      <c r="A91" s="231"/>
      <c r="C91" s="66"/>
      <c r="D91" s="102"/>
      <c r="E91" s="165"/>
      <c r="F91" s="165"/>
      <c r="G91" s="165"/>
      <c r="H91" s="115"/>
      <c r="I91" s="102"/>
      <c r="J91" s="54"/>
      <c r="K91" s="54"/>
      <c r="L91" s="54"/>
      <c r="M91" s="53"/>
      <c r="N91" s="102"/>
      <c r="O91" s="54"/>
      <c r="P91" s="54"/>
      <c r="Q91" s="54"/>
      <c r="R91" s="53"/>
      <c r="S91" s="55"/>
    </row>
    <row r="92" spans="1:19" s="57" customFormat="1" ht="12.75">
      <c r="A92" s="231"/>
      <c r="C92" s="66"/>
      <c r="D92" s="102"/>
      <c r="E92" s="165"/>
      <c r="F92" s="165"/>
      <c r="G92" s="165"/>
      <c r="H92" s="115"/>
      <c r="I92" s="102"/>
      <c r="J92" s="54"/>
      <c r="K92" s="54"/>
      <c r="L92" s="54"/>
      <c r="M92" s="53"/>
      <c r="N92" s="102"/>
      <c r="O92" s="54"/>
      <c r="P92" s="54"/>
      <c r="Q92" s="54"/>
      <c r="R92" s="53"/>
      <c r="S92" s="55"/>
    </row>
    <row r="93" spans="1:19" s="57" customFormat="1" ht="12.75">
      <c r="A93" s="231"/>
      <c r="C93" s="66"/>
      <c r="D93" s="102"/>
      <c r="E93" s="165"/>
      <c r="F93" s="165"/>
      <c r="G93" s="165"/>
      <c r="H93" s="115"/>
      <c r="I93" s="102"/>
      <c r="J93" s="54"/>
      <c r="K93" s="54"/>
      <c r="L93" s="54"/>
      <c r="M93" s="53"/>
      <c r="N93" s="102"/>
      <c r="O93" s="54"/>
      <c r="P93" s="54"/>
      <c r="Q93" s="54"/>
      <c r="R93" s="53"/>
      <c r="S93" s="55"/>
    </row>
    <row r="94" spans="1:19" s="57" customFormat="1" ht="12.75">
      <c r="A94" s="231"/>
      <c r="C94" s="66"/>
      <c r="D94" s="102"/>
      <c r="E94" s="165"/>
      <c r="F94" s="165"/>
      <c r="G94" s="165"/>
      <c r="H94" s="115"/>
      <c r="I94" s="102"/>
      <c r="J94" s="54"/>
      <c r="K94" s="54"/>
      <c r="L94" s="54"/>
      <c r="M94" s="53"/>
      <c r="N94" s="102"/>
      <c r="O94" s="54"/>
      <c r="P94" s="54"/>
      <c r="Q94" s="54"/>
      <c r="R94" s="53"/>
      <c r="S94" s="55"/>
    </row>
    <row r="95" spans="1:19" s="57" customFormat="1" ht="12.75">
      <c r="A95" s="231"/>
      <c r="C95" s="66"/>
      <c r="D95" s="102"/>
      <c r="E95" s="165"/>
      <c r="F95" s="165"/>
      <c r="G95" s="165"/>
      <c r="H95" s="115"/>
      <c r="I95" s="102"/>
      <c r="J95" s="54"/>
      <c r="K95" s="54"/>
      <c r="L95" s="54"/>
      <c r="M95" s="53"/>
      <c r="N95" s="102"/>
      <c r="O95" s="54"/>
      <c r="P95" s="54"/>
      <c r="Q95" s="54"/>
      <c r="R95" s="53"/>
      <c r="S95" s="55"/>
    </row>
    <row r="96" spans="1:19" s="57" customFormat="1" ht="12.75">
      <c r="A96" s="231"/>
      <c r="C96" s="66"/>
      <c r="D96" s="102"/>
      <c r="E96" s="165"/>
      <c r="F96" s="165"/>
      <c r="G96" s="165"/>
      <c r="H96" s="115"/>
      <c r="I96" s="102"/>
      <c r="J96" s="54"/>
      <c r="K96" s="54"/>
      <c r="L96" s="54"/>
      <c r="M96" s="53"/>
      <c r="N96" s="102"/>
      <c r="O96" s="54"/>
      <c r="P96" s="54"/>
      <c r="Q96" s="54"/>
      <c r="R96" s="53"/>
      <c r="S96" s="55"/>
    </row>
    <row r="97" spans="1:19" s="57" customFormat="1" ht="12.75">
      <c r="A97" s="231"/>
      <c r="C97" s="66"/>
      <c r="D97" s="102"/>
      <c r="E97" s="165"/>
      <c r="F97" s="165"/>
      <c r="G97" s="165"/>
      <c r="H97" s="115"/>
      <c r="I97" s="102"/>
      <c r="J97" s="54"/>
      <c r="K97" s="54"/>
      <c r="L97" s="54"/>
      <c r="M97" s="53"/>
      <c r="N97" s="102"/>
      <c r="O97" s="54"/>
      <c r="P97" s="54"/>
      <c r="Q97" s="54"/>
      <c r="R97" s="53"/>
      <c r="S97" s="55"/>
    </row>
    <row r="98" spans="1:19" s="57" customFormat="1" ht="12.75">
      <c r="A98" s="231"/>
      <c r="C98" s="66"/>
      <c r="D98" s="102"/>
      <c r="E98" s="165"/>
      <c r="F98" s="165"/>
      <c r="G98" s="165"/>
      <c r="H98" s="115"/>
      <c r="I98" s="102"/>
      <c r="J98" s="54"/>
      <c r="K98" s="54"/>
      <c r="L98" s="54"/>
      <c r="M98" s="53"/>
      <c r="N98" s="102"/>
      <c r="O98" s="54"/>
      <c r="P98" s="54"/>
      <c r="Q98" s="54"/>
      <c r="R98" s="53"/>
      <c r="S98" s="55"/>
    </row>
    <row r="99" spans="1:19" s="57" customFormat="1" ht="12.75">
      <c r="A99" s="231"/>
      <c r="C99" s="66"/>
      <c r="D99" s="102"/>
      <c r="E99" s="165"/>
      <c r="F99" s="165"/>
      <c r="G99" s="165"/>
      <c r="H99" s="115"/>
      <c r="I99" s="102"/>
      <c r="J99" s="54"/>
      <c r="K99" s="54"/>
      <c r="L99" s="54"/>
      <c r="M99" s="53"/>
      <c r="N99" s="102"/>
      <c r="O99" s="54"/>
      <c r="P99" s="54"/>
      <c r="Q99" s="54"/>
      <c r="R99" s="53"/>
      <c r="S99" s="55"/>
    </row>
    <row r="100" spans="1:19" s="57" customFormat="1" ht="12.75">
      <c r="A100" s="231"/>
      <c r="C100" s="66"/>
      <c r="D100" s="102"/>
      <c r="E100" s="165"/>
      <c r="F100" s="165"/>
      <c r="G100" s="165"/>
      <c r="H100" s="115"/>
      <c r="I100" s="102"/>
      <c r="J100" s="54"/>
      <c r="K100" s="54"/>
      <c r="L100" s="54"/>
      <c r="M100" s="53"/>
      <c r="N100" s="102"/>
      <c r="O100" s="54"/>
      <c r="P100" s="54"/>
      <c r="Q100" s="54"/>
      <c r="R100" s="53"/>
      <c r="S100" s="55"/>
    </row>
    <row r="101" spans="1:19" s="57" customFormat="1" ht="12.75">
      <c r="A101" s="231"/>
      <c r="C101" s="66"/>
      <c r="D101" s="102"/>
      <c r="E101" s="165"/>
      <c r="F101" s="165"/>
      <c r="G101" s="165"/>
      <c r="H101" s="115"/>
      <c r="I101" s="102"/>
      <c r="J101" s="54"/>
      <c r="K101" s="54"/>
      <c r="L101" s="54"/>
      <c r="M101" s="53"/>
      <c r="N101" s="102"/>
      <c r="O101" s="54"/>
      <c r="P101" s="54"/>
      <c r="Q101" s="54"/>
      <c r="R101" s="53"/>
      <c r="S101" s="55"/>
    </row>
    <row r="102" spans="1:19" s="57" customFormat="1" ht="12.75">
      <c r="A102" s="231"/>
      <c r="C102" s="66"/>
      <c r="D102" s="102"/>
      <c r="E102" s="165"/>
      <c r="F102" s="165"/>
      <c r="G102" s="165"/>
      <c r="H102" s="115"/>
      <c r="I102" s="102"/>
      <c r="J102" s="54"/>
      <c r="K102" s="54"/>
      <c r="L102" s="54"/>
      <c r="M102" s="53"/>
      <c r="N102" s="102"/>
      <c r="O102" s="54"/>
      <c r="P102" s="54"/>
      <c r="Q102" s="54"/>
      <c r="R102" s="53"/>
      <c r="S102" s="55"/>
    </row>
    <row r="103" spans="1:19" s="57" customFormat="1" ht="12.75">
      <c r="A103" s="231"/>
      <c r="C103" s="66"/>
      <c r="D103" s="102"/>
      <c r="E103" s="165"/>
      <c r="F103" s="165"/>
      <c r="G103" s="165"/>
      <c r="H103" s="115"/>
      <c r="I103" s="102"/>
      <c r="J103" s="54"/>
      <c r="K103" s="54"/>
      <c r="L103" s="54"/>
      <c r="M103" s="53"/>
      <c r="N103" s="102"/>
      <c r="O103" s="54"/>
      <c r="P103" s="54"/>
      <c r="Q103" s="54"/>
      <c r="R103" s="53"/>
      <c r="S103" s="55"/>
    </row>
    <row r="104" spans="1:19" s="57" customFormat="1" ht="12.75">
      <c r="A104" s="231"/>
      <c r="C104" s="66"/>
      <c r="D104" s="102"/>
      <c r="E104" s="165"/>
      <c r="F104" s="165"/>
      <c r="G104" s="165"/>
      <c r="H104" s="115"/>
      <c r="I104" s="102"/>
      <c r="J104" s="54"/>
      <c r="K104" s="54"/>
      <c r="L104" s="54"/>
      <c r="M104" s="53"/>
      <c r="N104" s="102"/>
      <c r="O104" s="54"/>
      <c r="P104" s="54"/>
      <c r="Q104" s="54"/>
      <c r="R104" s="53"/>
      <c r="S104" s="55"/>
    </row>
    <row r="105" spans="1:19" s="57" customFormat="1" ht="12.75">
      <c r="A105" s="231"/>
      <c r="C105" s="66"/>
      <c r="D105" s="102"/>
      <c r="E105" s="165"/>
      <c r="F105" s="165"/>
      <c r="G105" s="165"/>
      <c r="H105" s="115"/>
      <c r="I105" s="102"/>
      <c r="J105" s="54"/>
      <c r="K105" s="54"/>
      <c r="L105" s="54"/>
      <c r="M105" s="53"/>
      <c r="N105" s="102"/>
      <c r="O105" s="54"/>
      <c r="P105" s="54"/>
      <c r="Q105" s="54"/>
      <c r="R105" s="53"/>
      <c r="S105" s="55"/>
    </row>
    <row r="106" spans="1:19" s="57" customFormat="1" ht="12.75">
      <c r="A106" s="231"/>
      <c r="C106" s="66"/>
      <c r="D106" s="102"/>
      <c r="E106" s="165"/>
      <c r="F106" s="165"/>
      <c r="G106" s="165"/>
      <c r="H106" s="115"/>
      <c r="I106" s="102"/>
      <c r="J106" s="54"/>
      <c r="K106" s="54"/>
      <c r="L106" s="54"/>
      <c r="M106" s="53"/>
      <c r="N106" s="102"/>
      <c r="O106" s="54"/>
      <c r="P106" s="54"/>
      <c r="Q106" s="54"/>
      <c r="R106" s="53"/>
      <c r="S106" s="55"/>
    </row>
    <row r="107" spans="1:19" s="57" customFormat="1" ht="12.75">
      <c r="A107" s="231"/>
      <c r="C107" s="66"/>
      <c r="D107" s="102"/>
      <c r="E107" s="165"/>
      <c r="F107" s="165"/>
      <c r="G107" s="165"/>
      <c r="H107" s="115"/>
      <c r="I107" s="102"/>
      <c r="J107" s="54"/>
      <c r="K107" s="54"/>
      <c r="L107" s="54"/>
      <c r="M107" s="53"/>
      <c r="N107" s="102"/>
      <c r="O107" s="54"/>
      <c r="P107" s="54"/>
      <c r="Q107" s="54"/>
      <c r="R107" s="53"/>
      <c r="S107" s="55"/>
    </row>
    <row r="108" spans="1:19" s="57" customFormat="1" ht="12.75">
      <c r="A108" s="231"/>
      <c r="C108" s="66"/>
      <c r="D108" s="102"/>
      <c r="E108" s="165"/>
      <c r="F108" s="165"/>
      <c r="G108" s="165"/>
      <c r="H108" s="115"/>
      <c r="I108" s="102"/>
      <c r="J108" s="54"/>
      <c r="K108" s="54"/>
      <c r="L108" s="54"/>
      <c r="M108" s="53"/>
      <c r="N108" s="102"/>
      <c r="O108" s="54"/>
      <c r="P108" s="54"/>
      <c r="Q108" s="54"/>
      <c r="R108" s="53"/>
      <c r="S108" s="55"/>
    </row>
    <row r="109" spans="1:19" s="57" customFormat="1" ht="12.75">
      <c r="A109" s="231"/>
      <c r="C109" s="66"/>
      <c r="D109" s="102"/>
      <c r="E109" s="165"/>
      <c r="F109" s="165"/>
      <c r="G109" s="165"/>
      <c r="H109" s="115"/>
      <c r="I109" s="102"/>
      <c r="J109" s="54"/>
      <c r="K109" s="54"/>
      <c r="L109" s="54"/>
      <c r="M109" s="53"/>
      <c r="N109" s="102"/>
      <c r="O109" s="54"/>
      <c r="P109" s="54"/>
      <c r="Q109" s="54"/>
      <c r="R109" s="53"/>
      <c r="S109" s="55"/>
    </row>
    <row r="110" spans="1:19" s="57" customFormat="1" ht="12.75">
      <c r="A110" s="231"/>
      <c r="C110" s="66"/>
      <c r="D110" s="102"/>
      <c r="E110" s="165"/>
      <c r="F110" s="165"/>
      <c r="G110" s="165"/>
      <c r="H110" s="115"/>
      <c r="I110" s="102"/>
      <c r="J110" s="54"/>
      <c r="K110" s="54"/>
      <c r="L110" s="54"/>
      <c r="M110" s="53"/>
      <c r="N110" s="102"/>
      <c r="O110" s="54"/>
      <c r="P110" s="54"/>
      <c r="Q110" s="54"/>
      <c r="R110" s="53"/>
      <c r="S110" s="55"/>
    </row>
    <row r="111" spans="1:19" s="57" customFormat="1" ht="12.75">
      <c r="A111" s="231"/>
      <c r="C111" s="66"/>
      <c r="D111" s="102"/>
      <c r="E111" s="165"/>
      <c r="F111" s="165"/>
      <c r="G111" s="165"/>
      <c r="H111" s="115"/>
      <c r="I111" s="102"/>
      <c r="J111" s="54"/>
      <c r="K111" s="54"/>
      <c r="L111" s="54"/>
      <c r="M111" s="53"/>
      <c r="N111" s="102"/>
      <c r="O111" s="54"/>
      <c r="P111" s="54"/>
      <c r="Q111" s="54"/>
      <c r="R111" s="53"/>
      <c r="S111" s="55"/>
    </row>
    <row r="112" spans="1:19" s="57" customFormat="1" ht="12.75">
      <c r="A112" s="231"/>
      <c r="C112" s="66"/>
      <c r="D112" s="102"/>
      <c r="E112" s="165"/>
      <c r="F112" s="165"/>
      <c r="G112" s="165"/>
      <c r="H112" s="115"/>
      <c r="I112" s="102"/>
      <c r="J112" s="54"/>
      <c r="K112" s="54"/>
      <c r="L112" s="54"/>
      <c r="M112" s="53"/>
      <c r="N112" s="102"/>
      <c r="O112" s="54"/>
      <c r="P112" s="54"/>
      <c r="Q112" s="54"/>
      <c r="R112" s="53"/>
      <c r="S112" s="55"/>
    </row>
    <row r="113" spans="1:19" s="57" customFormat="1" ht="12.75">
      <c r="A113" s="231"/>
      <c r="C113" s="66"/>
      <c r="D113" s="102"/>
      <c r="E113" s="165"/>
      <c r="F113" s="165"/>
      <c r="G113" s="165"/>
      <c r="H113" s="115"/>
      <c r="I113" s="102"/>
      <c r="J113" s="54"/>
      <c r="K113" s="54"/>
      <c r="L113" s="54"/>
      <c r="M113" s="53"/>
      <c r="N113" s="102"/>
      <c r="O113" s="54"/>
      <c r="P113" s="54"/>
      <c r="Q113" s="54"/>
      <c r="R113" s="53"/>
      <c r="S113" s="55"/>
    </row>
    <row r="114" spans="1:19" s="57" customFormat="1" ht="12.75">
      <c r="A114" s="231"/>
      <c r="C114" s="66"/>
      <c r="D114" s="102"/>
      <c r="E114" s="165"/>
      <c r="F114" s="165"/>
      <c r="G114" s="165"/>
      <c r="H114" s="115"/>
      <c r="I114" s="102"/>
      <c r="J114" s="54"/>
      <c r="K114" s="54"/>
      <c r="L114" s="54"/>
      <c r="M114" s="53"/>
      <c r="N114" s="102"/>
      <c r="O114" s="54"/>
      <c r="P114" s="54"/>
      <c r="Q114" s="54"/>
      <c r="R114" s="53"/>
      <c r="S114" s="55"/>
    </row>
    <row r="115" spans="1:19" s="57" customFormat="1" ht="12.75">
      <c r="A115" s="231"/>
      <c r="C115" s="66"/>
      <c r="D115" s="102"/>
      <c r="E115" s="165"/>
      <c r="F115" s="165"/>
      <c r="G115" s="165"/>
      <c r="H115" s="115"/>
      <c r="I115" s="102"/>
      <c r="J115" s="54"/>
      <c r="K115" s="54"/>
      <c r="L115" s="54"/>
      <c r="M115" s="53"/>
      <c r="N115" s="102"/>
      <c r="O115" s="54"/>
      <c r="P115" s="54"/>
      <c r="Q115" s="54"/>
      <c r="R115" s="53"/>
      <c r="S115" s="55"/>
    </row>
    <row r="116" spans="1:19" s="57" customFormat="1" ht="12.75">
      <c r="A116" s="231"/>
      <c r="C116" s="66"/>
      <c r="D116" s="102"/>
      <c r="E116" s="165"/>
      <c r="F116" s="165"/>
      <c r="G116" s="165"/>
      <c r="H116" s="115"/>
      <c r="I116" s="102"/>
      <c r="J116" s="54"/>
      <c r="K116" s="54"/>
      <c r="L116" s="54"/>
      <c r="M116" s="53"/>
      <c r="N116" s="102"/>
      <c r="O116" s="54"/>
      <c r="P116" s="54"/>
      <c r="Q116" s="54"/>
      <c r="R116" s="53"/>
      <c r="S116" s="55"/>
    </row>
    <row r="117" spans="1:19" s="57" customFormat="1" ht="12.75">
      <c r="A117" s="231"/>
      <c r="C117" s="66"/>
      <c r="D117" s="102"/>
      <c r="E117" s="165"/>
      <c r="F117" s="165"/>
      <c r="G117" s="165"/>
      <c r="H117" s="115"/>
      <c r="I117" s="102"/>
      <c r="J117" s="54"/>
      <c r="K117" s="54"/>
      <c r="L117" s="54"/>
      <c r="M117" s="53"/>
      <c r="N117" s="102"/>
      <c r="O117" s="54"/>
      <c r="P117" s="54"/>
      <c r="Q117" s="54"/>
      <c r="R117" s="53"/>
      <c r="S117" s="55"/>
    </row>
    <row r="118" spans="1:19" s="57" customFormat="1" ht="12.75">
      <c r="A118" s="231"/>
      <c r="C118" s="66"/>
      <c r="D118" s="102"/>
      <c r="E118" s="165"/>
      <c r="F118" s="165"/>
      <c r="G118" s="165"/>
      <c r="H118" s="115"/>
      <c r="I118" s="102"/>
      <c r="J118" s="54"/>
      <c r="K118" s="54"/>
      <c r="L118" s="54"/>
      <c r="M118" s="53"/>
      <c r="N118" s="102"/>
      <c r="O118" s="54"/>
      <c r="P118" s="54"/>
      <c r="Q118" s="54"/>
      <c r="R118" s="53"/>
      <c r="S118" s="55"/>
    </row>
    <row r="119" spans="1:19" s="57" customFormat="1" ht="12.75">
      <c r="A119" s="231"/>
      <c r="C119" s="66"/>
      <c r="D119" s="102"/>
      <c r="E119" s="165"/>
      <c r="F119" s="165"/>
      <c r="G119" s="165"/>
      <c r="H119" s="115"/>
      <c r="I119" s="102"/>
      <c r="J119" s="54"/>
      <c r="K119" s="54"/>
      <c r="L119" s="54"/>
      <c r="M119" s="53"/>
      <c r="N119" s="102"/>
      <c r="O119" s="54"/>
      <c r="P119" s="54"/>
      <c r="Q119" s="54"/>
      <c r="R119" s="53"/>
      <c r="S119" s="55"/>
    </row>
    <row r="120" spans="1:19" s="57" customFormat="1" ht="12.75">
      <c r="A120" s="231"/>
      <c r="C120" s="66"/>
      <c r="D120" s="102"/>
      <c r="E120" s="165"/>
      <c r="F120" s="165"/>
      <c r="G120" s="165"/>
      <c r="H120" s="115"/>
      <c r="I120" s="102"/>
      <c r="J120" s="54"/>
      <c r="K120" s="54"/>
      <c r="L120" s="54"/>
      <c r="M120" s="53"/>
      <c r="N120" s="102"/>
      <c r="O120" s="54"/>
      <c r="P120" s="54"/>
      <c r="Q120" s="54"/>
      <c r="R120" s="53"/>
      <c r="S120" s="55"/>
    </row>
    <row r="121" spans="1:19" s="57" customFormat="1" ht="12.75">
      <c r="A121" s="231"/>
      <c r="C121" s="66"/>
      <c r="D121" s="102"/>
      <c r="E121" s="165"/>
      <c r="F121" s="165"/>
      <c r="G121" s="165"/>
      <c r="H121" s="115"/>
      <c r="I121" s="102"/>
      <c r="J121" s="54"/>
      <c r="K121" s="54"/>
      <c r="L121" s="54"/>
      <c r="M121" s="53"/>
      <c r="N121" s="102"/>
      <c r="O121" s="54"/>
      <c r="P121" s="54"/>
      <c r="Q121" s="54"/>
      <c r="R121" s="53"/>
      <c r="S121" s="55"/>
    </row>
    <row r="122" spans="1:19" s="57" customFormat="1" ht="12.75">
      <c r="A122" s="231"/>
      <c r="C122" s="66"/>
      <c r="D122" s="102"/>
      <c r="E122" s="165"/>
      <c r="F122" s="165"/>
      <c r="G122" s="165"/>
      <c r="H122" s="115"/>
      <c r="I122" s="102"/>
      <c r="J122" s="54"/>
      <c r="K122" s="54"/>
      <c r="L122" s="54"/>
      <c r="M122" s="53"/>
      <c r="N122" s="102"/>
      <c r="O122" s="54"/>
      <c r="P122" s="54"/>
      <c r="Q122" s="54"/>
      <c r="R122" s="53"/>
      <c r="S122" s="55"/>
    </row>
    <row r="123" spans="1:19" s="57" customFormat="1" ht="12.75">
      <c r="A123" s="231"/>
      <c r="C123" s="66"/>
      <c r="D123" s="102"/>
      <c r="E123" s="165"/>
      <c r="F123" s="165"/>
      <c r="G123" s="165"/>
      <c r="H123" s="115"/>
      <c r="I123" s="102"/>
      <c r="J123" s="54"/>
      <c r="K123" s="54"/>
      <c r="L123" s="54"/>
      <c r="M123" s="53"/>
      <c r="N123" s="102"/>
      <c r="O123" s="54"/>
      <c r="P123" s="54"/>
      <c r="Q123" s="54"/>
      <c r="R123" s="53"/>
      <c r="S123" s="55"/>
    </row>
    <row r="124" spans="1:19" s="57" customFormat="1" ht="12.75">
      <c r="A124" s="231"/>
      <c r="C124" s="66"/>
      <c r="D124" s="102"/>
      <c r="E124" s="165"/>
      <c r="F124" s="165"/>
      <c r="G124" s="165"/>
      <c r="H124" s="115"/>
      <c r="I124" s="102"/>
      <c r="J124" s="54"/>
      <c r="K124" s="54"/>
      <c r="L124" s="54"/>
      <c r="M124" s="53"/>
      <c r="N124" s="102"/>
      <c r="O124" s="54"/>
      <c r="P124" s="54"/>
      <c r="Q124" s="54"/>
      <c r="R124" s="53"/>
      <c r="S124" s="55"/>
    </row>
    <row r="125" spans="1:19" s="57" customFormat="1" ht="12.75">
      <c r="A125" s="231"/>
      <c r="C125" s="66"/>
      <c r="D125" s="102"/>
      <c r="E125" s="165"/>
      <c r="F125" s="165"/>
      <c r="G125" s="165"/>
      <c r="H125" s="115"/>
      <c r="I125" s="102"/>
      <c r="J125" s="54"/>
      <c r="K125" s="54"/>
      <c r="L125" s="54"/>
      <c r="M125" s="53"/>
      <c r="N125" s="102"/>
      <c r="O125" s="54"/>
      <c r="P125" s="54"/>
      <c r="Q125" s="54"/>
      <c r="R125" s="53"/>
      <c r="S125" s="55"/>
    </row>
    <row r="126" spans="1:19" s="57" customFormat="1" ht="12.75">
      <c r="A126" s="231"/>
      <c r="C126" s="66"/>
      <c r="D126" s="102"/>
      <c r="E126" s="165"/>
      <c r="F126" s="165"/>
      <c r="G126" s="165"/>
      <c r="H126" s="115"/>
      <c r="I126" s="102"/>
      <c r="J126" s="54"/>
      <c r="K126" s="54"/>
      <c r="L126" s="54"/>
      <c r="M126" s="53"/>
      <c r="N126" s="102"/>
      <c r="O126" s="54"/>
      <c r="P126" s="54"/>
      <c r="Q126" s="54"/>
      <c r="R126" s="53"/>
      <c r="S126" s="55"/>
    </row>
    <row r="127" spans="1:19" s="57" customFormat="1" ht="12.75">
      <c r="A127" s="231"/>
      <c r="C127" s="66"/>
      <c r="D127" s="102"/>
      <c r="E127" s="165"/>
      <c r="F127" s="165"/>
      <c r="G127" s="165"/>
      <c r="H127" s="115"/>
      <c r="I127" s="102"/>
      <c r="J127" s="54"/>
      <c r="K127" s="54"/>
      <c r="L127" s="54"/>
      <c r="M127" s="53"/>
      <c r="N127" s="102"/>
      <c r="O127" s="54"/>
      <c r="P127" s="54"/>
      <c r="Q127" s="54"/>
      <c r="R127" s="53"/>
      <c r="S127" s="55"/>
    </row>
    <row r="128" spans="1:19" s="57" customFormat="1" ht="12.75">
      <c r="A128" s="231"/>
      <c r="C128" s="66"/>
      <c r="D128" s="102"/>
      <c r="E128" s="165"/>
      <c r="F128" s="165"/>
      <c r="G128" s="165"/>
      <c r="H128" s="115"/>
      <c r="I128" s="102"/>
      <c r="J128" s="54"/>
      <c r="K128" s="54"/>
      <c r="L128" s="54"/>
      <c r="M128" s="53"/>
      <c r="N128" s="102"/>
      <c r="O128" s="54"/>
      <c r="P128" s="54"/>
      <c r="Q128" s="54"/>
      <c r="R128" s="53"/>
      <c r="S128" s="55"/>
    </row>
    <row r="129" spans="1:19" s="57" customFormat="1" ht="12.75">
      <c r="A129" s="231"/>
      <c r="C129" s="66"/>
      <c r="D129" s="102"/>
      <c r="E129" s="165"/>
      <c r="F129" s="165"/>
      <c r="G129" s="165"/>
      <c r="H129" s="115"/>
      <c r="I129" s="102"/>
      <c r="J129" s="54"/>
      <c r="K129" s="54"/>
      <c r="L129" s="54"/>
      <c r="M129" s="53"/>
      <c r="N129" s="102"/>
      <c r="O129" s="54"/>
      <c r="P129" s="54"/>
      <c r="Q129" s="54"/>
      <c r="R129" s="53"/>
      <c r="S129" s="55"/>
    </row>
    <row r="130" spans="1:19" s="57" customFormat="1" ht="12.75">
      <c r="A130" s="231"/>
      <c r="C130" s="66"/>
      <c r="D130" s="102"/>
      <c r="E130" s="165"/>
      <c r="F130" s="165"/>
      <c r="G130" s="165"/>
      <c r="H130" s="115"/>
      <c r="I130" s="102"/>
      <c r="J130" s="54"/>
      <c r="K130" s="54"/>
      <c r="L130" s="54"/>
      <c r="M130" s="53"/>
      <c r="N130" s="102"/>
      <c r="O130" s="54"/>
      <c r="P130" s="54"/>
      <c r="Q130" s="54"/>
      <c r="R130" s="53"/>
      <c r="S130" s="55"/>
    </row>
    <row r="131" spans="1:19" s="57" customFormat="1" ht="12.75">
      <c r="A131" s="231"/>
      <c r="C131" s="66"/>
      <c r="D131" s="102"/>
      <c r="E131" s="165"/>
      <c r="F131" s="165"/>
      <c r="G131" s="165"/>
      <c r="H131" s="115"/>
      <c r="I131" s="102"/>
      <c r="J131" s="54"/>
      <c r="K131" s="54"/>
      <c r="L131" s="54"/>
      <c r="M131" s="53"/>
      <c r="N131" s="102"/>
      <c r="O131" s="54"/>
      <c r="P131" s="54"/>
      <c r="Q131" s="54"/>
      <c r="R131" s="53"/>
      <c r="S131" s="55"/>
    </row>
    <row r="132" spans="1:19" s="57" customFormat="1" ht="12.75">
      <c r="A132" s="231"/>
      <c r="C132" s="66"/>
      <c r="D132" s="102"/>
      <c r="E132" s="165"/>
      <c r="F132" s="165"/>
      <c r="G132" s="165"/>
      <c r="H132" s="115"/>
      <c r="I132" s="102"/>
      <c r="J132" s="54"/>
      <c r="K132" s="54"/>
      <c r="L132" s="54"/>
      <c r="M132" s="53"/>
      <c r="N132" s="102"/>
      <c r="O132" s="54"/>
      <c r="P132" s="54"/>
      <c r="Q132" s="54"/>
      <c r="R132" s="53"/>
      <c r="S132" s="55"/>
    </row>
    <row r="133" spans="1:19" s="57" customFormat="1" ht="12.75">
      <c r="A133" s="231"/>
      <c r="C133" s="66"/>
      <c r="D133" s="102"/>
      <c r="E133" s="165"/>
      <c r="F133" s="165"/>
      <c r="G133" s="165"/>
      <c r="H133" s="115"/>
      <c r="I133" s="102"/>
      <c r="J133" s="54"/>
      <c r="K133" s="54"/>
      <c r="L133" s="54"/>
      <c r="M133" s="53"/>
      <c r="N133" s="102"/>
      <c r="O133" s="54"/>
      <c r="P133" s="54"/>
      <c r="Q133" s="54"/>
      <c r="R133" s="53"/>
      <c r="S133" s="55"/>
    </row>
    <row r="134" spans="1:19" s="57" customFormat="1" ht="12.75">
      <c r="A134" s="231"/>
      <c r="C134" s="66"/>
      <c r="D134" s="102"/>
      <c r="E134" s="165"/>
      <c r="F134" s="165"/>
      <c r="G134" s="165"/>
      <c r="H134" s="115"/>
      <c r="I134" s="102"/>
      <c r="J134" s="54"/>
      <c r="K134" s="54"/>
      <c r="L134" s="54"/>
      <c r="M134" s="53"/>
      <c r="N134" s="102"/>
      <c r="O134" s="54"/>
      <c r="P134" s="54"/>
      <c r="Q134" s="54"/>
      <c r="R134" s="53"/>
      <c r="S134" s="55"/>
    </row>
    <row r="135" spans="1:19" s="57" customFormat="1" ht="12.75">
      <c r="A135" s="231"/>
      <c r="C135" s="66"/>
      <c r="D135" s="102"/>
      <c r="E135" s="165"/>
      <c r="F135" s="165"/>
      <c r="G135" s="165"/>
      <c r="H135" s="115"/>
      <c r="I135" s="102"/>
      <c r="J135" s="54"/>
      <c r="K135" s="54"/>
      <c r="L135" s="54"/>
      <c r="M135" s="53"/>
      <c r="N135" s="102"/>
      <c r="O135" s="54"/>
      <c r="P135" s="54"/>
      <c r="Q135" s="54"/>
      <c r="R135" s="53"/>
      <c r="S135" s="55"/>
    </row>
    <row r="136" spans="1:19" s="57" customFormat="1" ht="12.75">
      <c r="A136" s="231"/>
      <c r="C136" s="66"/>
      <c r="D136" s="102"/>
      <c r="E136" s="165"/>
      <c r="F136" s="165"/>
      <c r="G136" s="165"/>
      <c r="H136" s="115"/>
      <c r="I136" s="102"/>
      <c r="J136" s="54"/>
      <c r="K136" s="54"/>
      <c r="L136" s="54"/>
      <c r="M136" s="53"/>
      <c r="N136" s="102"/>
      <c r="O136" s="54"/>
      <c r="P136" s="54"/>
      <c r="Q136" s="54"/>
      <c r="R136" s="53"/>
      <c r="S136" s="55"/>
    </row>
    <row r="137" spans="1:19" s="57" customFormat="1" ht="12.75">
      <c r="A137" s="231"/>
      <c r="C137" s="66"/>
      <c r="D137" s="102"/>
      <c r="E137" s="165"/>
      <c r="F137" s="165"/>
      <c r="G137" s="165"/>
      <c r="H137" s="115"/>
      <c r="I137" s="102"/>
      <c r="J137" s="54"/>
      <c r="K137" s="54"/>
      <c r="L137" s="54"/>
      <c r="M137" s="53"/>
      <c r="N137" s="102"/>
      <c r="O137" s="54"/>
      <c r="P137" s="54"/>
      <c r="Q137" s="54"/>
      <c r="R137" s="53"/>
      <c r="S137" s="55"/>
    </row>
  </sheetData>
  <printOptions gridLines="1" horizontalCentered="1"/>
  <pageMargins left="0.3937007874015748" right="0.3937007874015748" top="0.5905511811023623" bottom="0.61" header="0.5118110236220472" footer="0.31"/>
  <pageSetup firstPageNumber="24" useFirstPageNumber="1" horizontalDpi="600" verticalDpi="600" orientation="landscape" paperSize="9" scale="65" r:id="rId1"/>
  <headerFooter alignWithMargins="0">
    <oddFooter>&amp;R&amp;"Times New Roman,Grassetto"&amp;14&amp;P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S24"/>
  <sheetViews>
    <sheetView zoomScale="75" zoomScaleNormal="75" workbookViewId="0" topLeftCell="B1">
      <selection activeCell="B1" sqref="B1"/>
    </sheetView>
  </sheetViews>
  <sheetFormatPr defaultColWidth="9.140625" defaultRowHeight="12.75"/>
  <cols>
    <col min="1" max="1" width="5.7109375" style="545" hidden="1" customWidth="1"/>
    <col min="2" max="2" width="4.28125" style="21" customWidth="1"/>
    <col min="3" max="3" width="39.28125" style="66" customWidth="1"/>
    <col min="4" max="4" width="6.28125" style="96" hidden="1" customWidth="1"/>
    <col min="5" max="5" width="9.8515625" style="135" customWidth="1"/>
    <col min="6" max="7" width="8.28125" style="135" customWidth="1"/>
    <col min="8" max="8" width="8.28125" style="94" hidden="1" customWidth="1"/>
    <col min="9" max="9" width="6.28125" style="96" hidden="1" customWidth="1"/>
    <col min="10" max="12" width="8.28125" style="8" customWidth="1"/>
    <col min="13" max="13" width="8.28125" style="143" hidden="1" customWidth="1"/>
    <col min="14" max="14" width="6.28125" style="96" hidden="1" customWidth="1"/>
    <col min="15" max="17" width="8.28125" style="8" customWidth="1"/>
    <col min="18" max="18" width="8.28125" style="143" hidden="1" customWidth="1"/>
    <col min="19" max="19" width="31.00390625" style="39" customWidth="1"/>
    <col min="20" max="16384" width="9.140625" style="3" customWidth="1"/>
  </cols>
  <sheetData>
    <row r="1" spans="1:19" s="15" customFormat="1" ht="19.5">
      <c r="A1" s="113"/>
      <c r="B1" s="103" t="s">
        <v>295</v>
      </c>
      <c r="C1" s="44"/>
      <c r="D1" s="81"/>
      <c r="E1" s="122"/>
      <c r="F1" s="122"/>
      <c r="G1" s="122"/>
      <c r="H1" s="81"/>
      <c r="I1" s="81"/>
      <c r="J1" s="14"/>
      <c r="K1" s="14"/>
      <c r="L1" s="14"/>
      <c r="M1" s="19"/>
      <c r="N1" s="81"/>
      <c r="O1" s="14"/>
      <c r="P1" s="14"/>
      <c r="Q1" s="14"/>
      <c r="R1" s="19"/>
      <c r="S1" s="40"/>
    </row>
    <row r="2" spans="1:19" s="1" customFormat="1" ht="19.5">
      <c r="A2" s="113"/>
      <c r="B2" s="103" t="s">
        <v>66</v>
      </c>
      <c r="C2" s="45"/>
      <c r="D2" s="81"/>
      <c r="E2" s="123"/>
      <c r="F2" s="123"/>
      <c r="G2" s="124"/>
      <c r="H2" s="81"/>
      <c r="I2" s="81"/>
      <c r="J2" s="19"/>
      <c r="K2" s="19"/>
      <c r="L2" s="6"/>
      <c r="M2" s="6"/>
      <c r="N2" s="81"/>
      <c r="O2" s="19"/>
      <c r="P2" s="19"/>
      <c r="Q2" s="6"/>
      <c r="R2" s="6"/>
      <c r="S2" s="41"/>
    </row>
    <row r="3" spans="1:19" s="2" customFormat="1" ht="12.75">
      <c r="A3" s="540"/>
      <c r="B3" s="50"/>
      <c r="C3" s="46"/>
      <c r="D3" s="94"/>
      <c r="E3" s="125"/>
      <c r="F3" s="125"/>
      <c r="G3" s="145"/>
      <c r="H3" s="94"/>
      <c r="I3" s="94"/>
      <c r="J3" s="7"/>
      <c r="K3" s="7"/>
      <c r="L3" s="23"/>
      <c r="M3" s="23"/>
      <c r="N3" s="94"/>
      <c r="O3" s="7"/>
      <c r="P3" s="7"/>
      <c r="Q3" s="23"/>
      <c r="R3" s="23"/>
      <c r="S3" s="37" t="s">
        <v>47</v>
      </c>
    </row>
    <row r="4" spans="1:19" s="202" customFormat="1" ht="12.75">
      <c r="A4" s="548"/>
      <c r="B4" s="126"/>
      <c r="C4" s="201"/>
      <c r="D4" s="95"/>
      <c r="E4" s="189">
        <v>2001</v>
      </c>
      <c r="F4" s="192"/>
      <c r="G4" s="219"/>
      <c r="H4" s="206"/>
      <c r="I4" s="199"/>
      <c r="J4" s="189">
        <v>2002</v>
      </c>
      <c r="K4" s="192"/>
      <c r="L4" s="193"/>
      <c r="M4" s="207"/>
      <c r="N4" s="199"/>
      <c r="O4" s="189">
        <v>2003</v>
      </c>
      <c r="P4" s="192"/>
      <c r="Q4" s="193"/>
      <c r="R4" s="170"/>
      <c r="S4" s="220"/>
    </row>
    <row r="5" spans="1:19" ht="39" customHeight="1">
      <c r="A5" s="91"/>
      <c r="B5" s="155" t="s">
        <v>130</v>
      </c>
      <c r="C5" s="181"/>
      <c r="D5" s="83"/>
      <c r="E5" s="519" t="s">
        <v>48</v>
      </c>
      <c r="F5" s="129"/>
      <c r="G5" s="186"/>
      <c r="H5" s="109"/>
      <c r="I5" s="83"/>
      <c r="J5" s="18" t="s">
        <v>48</v>
      </c>
      <c r="K5" s="12"/>
      <c r="L5" s="186"/>
      <c r="M5" s="116"/>
      <c r="N5" s="83"/>
      <c r="O5" s="18" t="s">
        <v>48</v>
      </c>
      <c r="P5" s="12"/>
      <c r="Q5" s="186"/>
      <c r="R5" s="116"/>
      <c r="S5" s="64" t="s">
        <v>131</v>
      </c>
    </row>
    <row r="6" spans="1:19" s="21" customFormat="1" ht="63.75">
      <c r="A6" s="554" t="s">
        <v>132</v>
      </c>
      <c r="B6" s="13"/>
      <c r="C6" s="48"/>
      <c r="D6" s="183" t="s">
        <v>133</v>
      </c>
      <c r="E6" s="130" t="s">
        <v>134</v>
      </c>
      <c r="F6" s="130" t="s">
        <v>51</v>
      </c>
      <c r="G6" s="131" t="s">
        <v>52</v>
      </c>
      <c r="H6" s="84"/>
      <c r="I6" s="183" t="s">
        <v>133</v>
      </c>
      <c r="J6" s="130" t="s">
        <v>134</v>
      </c>
      <c r="K6" s="20" t="s">
        <v>51</v>
      </c>
      <c r="L6" s="131" t="s">
        <v>52</v>
      </c>
      <c r="M6" s="141"/>
      <c r="N6" s="183" t="s">
        <v>133</v>
      </c>
      <c r="O6" s="130" t="s">
        <v>134</v>
      </c>
      <c r="P6" s="20" t="s">
        <v>51</v>
      </c>
      <c r="Q6" s="131" t="s">
        <v>52</v>
      </c>
      <c r="R6" s="118"/>
      <c r="S6" s="63"/>
    </row>
    <row r="7" spans="1:19" s="49" customFormat="1" ht="24.75" customHeight="1">
      <c r="A7" s="536"/>
      <c r="B7" s="73" t="s">
        <v>85</v>
      </c>
      <c r="C7" s="67"/>
      <c r="D7" s="85"/>
      <c r="E7" s="579">
        <f>SUM(E8:E8)</f>
        <v>1500</v>
      </c>
      <c r="F7" s="579">
        <f>SUM(F8:F8)</f>
        <v>0</v>
      </c>
      <c r="G7" s="579">
        <f>SUM(G8:G8)</f>
        <v>0</v>
      </c>
      <c r="H7" s="85"/>
      <c r="I7" s="85"/>
      <c r="J7" s="579">
        <f>SUM(J8:J8)</f>
        <v>0</v>
      </c>
      <c r="K7" s="579">
        <f>SUM(K8:K8)</f>
        <v>0</v>
      </c>
      <c r="L7" s="579">
        <f>SUM(L8:L8)</f>
        <v>0</v>
      </c>
      <c r="M7" s="149"/>
      <c r="N7" s="85"/>
      <c r="O7" s="579">
        <f>SUM(O8:O8)</f>
        <v>0</v>
      </c>
      <c r="P7" s="579">
        <f>SUM(P8:P8)</f>
        <v>0</v>
      </c>
      <c r="Q7" s="579">
        <f>SUM(Q8:Q8)</f>
        <v>0</v>
      </c>
      <c r="R7" s="119"/>
      <c r="S7" s="80"/>
    </row>
    <row r="8" spans="1:19" s="160" customFormat="1" ht="36">
      <c r="A8" s="536">
        <v>481</v>
      </c>
      <c r="B8" s="157"/>
      <c r="C8" s="513" t="s">
        <v>29</v>
      </c>
      <c r="D8" s="85">
        <v>1045</v>
      </c>
      <c r="E8" s="153">
        <v>1500</v>
      </c>
      <c r="F8" s="592"/>
      <c r="G8" s="592"/>
      <c r="H8" s="159"/>
      <c r="I8" s="159"/>
      <c r="J8" s="153"/>
      <c r="K8" s="592"/>
      <c r="L8" s="592"/>
      <c r="M8" s="161"/>
      <c r="N8" s="159"/>
      <c r="O8" s="153"/>
      <c r="P8" s="592"/>
      <c r="Q8" s="592"/>
      <c r="R8" s="162"/>
      <c r="S8" s="80" t="s">
        <v>257</v>
      </c>
    </row>
    <row r="9" spans="1:19" s="160" customFormat="1" ht="24" customHeight="1">
      <c r="A9" s="159"/>
      <c r="B9" s="226" t="s">
        <v>281</v>
      </c>
      <c r="C9" s="158"/>
      <c r="D9" s="159"/>
      <c r="E9" s="579">
        <f>SUM(E10:E11)</f>
        <v>0</v>
      </c>
      <c r="F9" s="579">
        <f>SUM(F10:F11)</f>
        <v>350</v>
      </c>
      <c r="G9" s="579">
        <f>SUM(G10:G11)</f>
        <v>0</v>
      </c>
      <c r="H9" s="159"/>
      <c r="I9" s="159"/>
      <c r="J9" s="579">
        <f>SUM(J10:J11)</f>
        <v>0</v>
      </c>
      <c r="K9" s="579">
        <f>SUM(K10:K11)</f>
        <v>0</v>
      </c>
      <c r="L9" s="579">
        <f>SUM(L10:L11)</f>
        <v>0</v>
      </c>
      <c r="M9" s="161"/>
      <c r="N9" s="159"/>
      <c r="O9" s="579">
        <f>SUM(O10:O11)</f>
        <v>2000</v>
      </c>
      <c r="P9" s="579">
        <f>SUM(P10:P11)</f>
        <v>0</v>
      </c>
      <c r="Q9" s="579">
        <f>SUM(Q10:Q11)</f>
        <v>0</v>
      </c>
      <c r="R9" s="162"/>
      <c r="S9" s="163"/>
    </row>
    <row r="10" spans="1:19" s="160" customFormat="1" ht="12">
      <c r="A10" s="159">
        <v>628</v>
      </c>
      <c r="B10" s="157"/>
      <c r="C10" s="174" t="s">
        <v>344</v>
      </c>
      <c r="D10" s="596">
        <v>2451</v>
      </c>
      <c r="E10" s="153"/>
      <c r="F10" s="153">
        <v>350</v>
      </c>
      <c r="G10" s="592"/>
      <c r="H10" s="159"/>
      <c r="I10" s="159"/>
      <c r="J10" s="153"/>
      <c r="K10" s="592"/>
      <c r="L10" s="153"/>
      <c r="M10" s="161"/>
      <c r="N10" s="159"/>
      <c r="O10" s="153"/>
      <c r="P10" s="592"/>
      <c r="Q10" s="153"/>
      <c r="R10" s="162"/>
      <c r="S10" s="80" t="s">
        <v>251</v>
      </c>
    </row>
    <row r="11" spans="1:19" s="160" customFormat="1" ht="24">
      <c r="A11" s="159">
        <v>167</v>
      </c>
      <c r="B11" s="157"/>
      <c r="C11" s="174" t="s">
        <v>282</v>
      </c>
      <c r="D11" s="159"/>
      <c r="E11" s="153"/>
      <c r="F11" s="153"/>
      <c r="G11" s="592"/>
      <c r="H11" s="159"/>
      <c r="I11" s="159"/>
      <c r="J11" s="153"/>
      <c r="K11" s="592"/>
      <c r="L11" s="153"/>
      <c r="M11" s="161"/>
      <c r="N11" s="596">
        <v>265</v>
      </c>
      <c r="O11" s="153">
        <v>2000</v>
      </c>
      <c r="P11" s="592"/>
      <c r="Q11" s="153"/>
      <c r="R11" s="162"/>
      <c r="S11" s="163" t="s">
        <v>283</v>
      </c>
    </row>
    <row r="12" spans="1:19" s="49" customFormat="1" ht="24.75" customHeight="1">
      <c r="A12" s="536"/>
      <c r="B12" s="73" t="s">
        <v>124</v>
      </c>
      <c r="C12" s="67"/>
      <c r="D12" s="85"/>
      <c r="E12" s="579">
        <f>SUM(E13:E13)</f>
        <v>1400</v>
      </c>
      <c r="F12" s="579">
        <f>SUM(F13:F13)</f>
        <v>0</v>
      </c>
      <c r="G12" s="579">
        <f>SUM(G13:G13)</f>
        <v>0</v>
      </c>
      <c r="H12" s="85"/>
      <c r="I12" s="85"/>
      <c r="J12" s="579">
        <f>SUM(J13:J13)</f>
        <v>0</v>
      </c>
      <c r="K12" s="579">
        <f>SUM(K13:K13)</f>
        <v>0</v>
      </c>
      <c r="L12" s="579">
        <f>SUM(L13:L13)</f>
        <v>0</v>
      </c>
      <c r="M12" s="149"/>
      <c r="N12" s="85"/>
      <c r="O12" s="579">
        <f>SUM(O13:O13)</f>
        <v>0</v>
      </c>
      <c r="P12" s="579">
        <f>SUM(P13:P13)</f>
        <v>0</v>
      </c>
      <c r="Q12" s="579">
        <f>SUM(Q13:Q13)</f>
        <v>0</v>
      </c>
      <c r="R12" s="119"/>
      <c r="S12" s="80"/>
    </row>
    <row r="13" spans="1:19" s="57" customFormat="1" ht="24">
      <c r="A13" s="536">
        <v>482</v>
      </c>
      <c r="B13" s="73"/>
      <c r="C13" s="513" t="s">
        <v>342</v>
      </c>
      <c r="D13" s="85">
        <v>1047</v>
      </c>
      <c r="E13" s="153">
        <v>1400</v>
      </c>
      <c r="F13" s="153"/>
      <c r="G13" s="153"/>
      <c r="H13" s="85"/>
      <c r="I13" s="85"/>
      <c r="J13" s="153"/>
      <c r="K13" s="153"/>
      <c r="L13" s="153"/>
      <c r="M13" s="60"/>
      <c r="N13" s="85"/>
      <c r="O13" s="153"/>
      <c r="P13" s="153"/>
      <c r="Q13" s="153"/>
      <c r="R13" s="53"/>
      <c r="S13" s="80" t="s">
        <v>251</v>
      </c>
    </row>
    <row r="14" spans="1:19" s="49" customFormat="1" ht="24.75" customHeight="1">
      <c r="A14" s="536"/>
      <c r="B14" s="73" t="s">
        <v>84</v>
      </c>
      <c r="C14" s="278"/>
      <c r="D14" s="85"/>
      <c r="E14" s="579">
        <f>SUM(E15:E17)</f>
        <v>0</v>
      </c>
      <c r="F14" s="579">
        <f>SUM(F15:F17)</f>
        <v>0</v>
      </c>
      <c r="G14" s="579">
        <f>SUM(G15:G17)</f>
        <v>0</v>
      </c>
      <c r="H14" s="85"/>
      <c r="I14" s="85"/>
      <c r="J14" s="579">
        <f>SUM(J15:J17)</f>
        <v>300</v>
      </c>
      <c r="K14" s="579">
        <f>SUM(K15:K17)</f>
        <v>0</v>
      </c>
      <c r="L14" s="579">
        <f>SUM(L15:L17)</f>
        <v>0</v>
      </c>
      <c r="M14" s="149"/>
      <c r="N14" s="85"/>
      <c r="O14" s="579">
        <f>SUM(O15:O17)</f>
        <v>1700</v>
      </c>
      <c r="P14" s="579">
        <f>SUM(P15:P17)</f>
        <v>0</v>
      </c>
      <c r="Q14" s="579">
        <f>SUM(Q15:Q17)</f>
        <v>0</v>
      </c>
      <c r="R14" s="119"/>
      <c r="S14" s="111"/>
    </row>
    <row r="15" spans="1:19" s="24" customFormat="1" ht="22.5" customHeight="1">
      <c r="A15" s="536">
        <v>172</v>
      </c>
      <c r="B15" s="73"/>
      <c r="C15" s="281" t="s">
        <v>284</v>
      </c>
      <c r="D15" s="85"/>
      <c r="E15" s="153"/>
      <c r="F15" s="153"/>
      <c r="G15" s="153"/>
      <c r="H15" s="85"/>
      <c r="I15" s="85"/>
      <c r="J15" s="153"/>
      <c r="K15" s="153"/>
      <c r="L15" s="153"/>
      <c r="M15" s="60"/>
      <c r="N15" s="85">
        <v>270</v>
      </c>
      <c r="O15" s="153">
        <v>1000</v>
      </c>
      <c r="P15" s="153"/>
      <c r="Q15" s="153"/>
      <c r="R15" s="53"/>
      <c r="S15" s="80" t="s">
        <v>285</v>
      </c>
    </row>
    <row r="16" spans="1:19" s="24" customFormat="1" ht="22.5" customHeight="1">
      <c r="A16" s="536">
        <v>216</v>
      </c>
      <c r="B16" s="73"/>
      <c r="C16" s="372" t="s">
        <v>286</v>
      </c>
      <c r="D16" s="85"/>
      <c r="E16" s="153"/>
      <c r="F16" s="153"/>
      <c r="G16" s="153"/>
      <c r="H16" s="85"/>
      <c r="I16" s="85">
        <v>1049</v>
      </c>
      <c r="J16" s="153">
        <v>300</v>
      </c>
      <c r="K16" s="153"/>
      <c r="L16" s="153"/>
      <c r="M16" s="60"/>
      <c r="N16" s="85"/>
      <c r="O16" s="153"/>
      <c r="P16" s="153"/>
      <c r="Q16" s="153"/>
      <c r="R16" s="53"/>
      <c r="S16" s="80" t="s">
        <v>285</v>
      </c>
    </row>
    <row r="17" spans="1:19" s="24" customFormat="1" ht="24">
      <c r="A17" s="536">
        <v>216</v>
      </c>
      <c r="B17" s="73"/>
      <c r="C17" s="372" t="s">
        <v>343</v>
      </c>
      <c r="D17" s="85"/>
      <c r="E17" s="153"/>
      <c r="F17" s="153"/>
      <c r="G17" s="153"/>
      <c r="H17" s="85"/>
      <c r="I17" s="85"/>
      <c r="J17" s="153"/>
      <c r="K17" s="153"/>
      <c r="L17" s="153"/>
      <c r="M17" s="60"/>
      <c r="N17" s="85">
        <v>2422</v>
      </c>
      <c r="O17" s="153">
        <v>700</v>
      </c>
      <c r="P17" s="153"/>
      <c r="Q17" s="153"/>
      <c r="R17" s="53"/>
      <c r="S17" s="80" t="s">
        <v>285</v>
      </c>
    </row>
    <row r="18" spans="1:19" s="24" customFormat="1" ht="36" customHeight="1">
      <c r="A18" s="536"/>
      <c r="B18" s="610" t="s">
        <v>268</v>
      </c>
      <c r="C18" s="612"/>
      <c r="D18" s="85"/>
      <c r="E18" s="579">
        <f>SUM(E19)</f>
        <v>0</v>
      </c>
      <c r="F18" s="579">
        <f>SUM(F19)</f>
        <v>0</v>
      </c>
      <c r="G18" s="579">
        <f>SUM(G19)</f>
        <v>0</v>
      </c>
      <c r="H18" s="85"/>
      <c r="I18" s="85"/>
      <c r="J18" s="579">
        <f>SUM(J19)</f>
        <v>1000</v>
      </c>
      <c r="K18" s="579">
        <f>SUM(K19)</f>
        <v>0</v>
      </c>
      <c r="L18" s="579">
        <f>SUM(L19)</f>
        <v>0</v>
      </c>
      <c r="M18" s="60"/>
      <c r="N18" s="85"/>
      <c r="O18" s="579">
        <f>SUM(O19)</f>
        <v>0</v>
      </c>
      <c r="P18" s="579">
        <f>SUM(P19)</f>
        <v>0</v>
      </c>
      <c r="Q18" s="579">
        <f>SUM(Q19)</f>
        <v>0</v>
      </c>
      <c r="R18" s="53"/>
      <c r="S18" s="111"/>
    </row>
    <row r="19" spans="1:19" s="24" customFormat="1" ht="14.25" customHeight="1">
      <c r="A19" s="536">
        <v>610</v>
      </c>
      <c r="B19" s="73"/>
      <c r="C19" s="281" t="s">
        <v>287</v>
      </c>
      <c r="D19" s="85"/>
      <c r="E19" s="153"/>
      <c r="F19" s="153"/>
      <c r="G19" s="153"/>
      <c r="H19" s="85"/>
      <c r="I19" s="85">
        <v>1985</v>
      </c>
      <c r="J19" s="153">
        <v>1000</v>
      </c>
      <c r="K19" s="153"/>
      <c r="L19" s="153"/>
      <c r="M19" s="60"/>
      <c r="N19" s="85"/>
      <c r="O19" s="153"/>
      <c r="P19" s="153"/>
      <c r="Q19" s="153"/>
      <c r="R19" s="53"/>
      <c r="S19" s="80" t="s">
        <v>187</v>
      </c>
    </row>
    <row r="20" spans="1:19" s="17" customFormat="1" ht="24" customHeight="1">
      <c r="A20" s="86"/>
      <c r="B20" s="16"/>
      <c r="C20" s="71"/>
      <c r="D20" s="86"/>
      <c r="E20" s="138">
        <f>E7+E12+E14+E9+E18</f>
        <v>2900</v>
      </c>
      <c r="F20" s="138">
        <f>F7+F12+F14+F9+F18</f>
        <v>350</v>
      </c>
      <c r="G20" s="138">
        <f>G7+G12+G14+G9+G18</f>
        <v>0</v>
      </c>
      <c r="H20" s="84"/>
      <c r="I20" s="86"/>
      <c r="J20" s="138">
        <f>J7+J12+J14+J9+J18</f>
        <v>1300</v>
      </c>
      <c r="K20" s="138">
        <f>K7+K12+K14+K9+K18</f>
        <v>0</v>
      </c>
      <c r="L20" s="138">
        <f>L7+L12+L14+L9+L18</f>
        <v>0</v>
      </c>
      <c r="M20" s="142"/>
      <c r="N20" s="86"/>
      <c r="O20" s="138">
        <f>O7+O12+O14+O9+O18</f>
        <v>3700</v>
      </c>
      <c r="P20" s="138">
        <f>P7+P12+P14+P9+P18</f>
        <v>0</v>
      </c>
      <c r="Q20" s="138">
        <f>Q7+Q12+Q14+Q9+Q18</f>
        <v>0</v>
      </c>
      <c r="R20" s="144"/>
      <c r="S20" s="284"/>
    </row>
    <row r="21" spans="1:19" s="57" customFormat="1" ht="12.75" customHeight="1">
      <c r="A21" s="231"/>
      <c r="C21" s="66"/>
      <c r="D21" s="102"/>
      <c r="E21" s="165"/>
      <c r="F21" s="165"/>
      <c r="G21" s="165"/>
      <c r="H21" s="115"/>
      <c r="I21" s="102"/>
      <c r="J21" s="54"/>
      <c r="K21" s="54"/>
      <c r="L21" s="54"/>
      <c r="M21" s="53"/>
      <c r="N21" s="102"/>
      <c r="O21" s="54"/>
      <c r="P21" s="54"/>
      <c r="Q21" s="54"/>
      <c r="R21" s="53"/>
      <c r="S21" s="55"/>
    </row>
    <row r="22" ht="12.75" customHeight="1">
      <c r="C22" s="442" t="s">
        <v>185</v>
      </c>
    </row>
    <row r="23" ht="24" customHeight="1">
      <c r="C23" s="434" t="s">
        <v>288</v>
      </c>
    </row>
    <row r="24" ht="12.75">
      <c r="C24" s="434" t="s">
        <v>289</v>
      </c>
    </row>
  </sheetData>
  <mergeCells count="1">
    <mergeCell ref="B18:C18"/>
  </mergeCells>
  <printOptions gridLines="1" horizontalCentered="1"/>
  <pageMargins left="0.3937007874015748" right="0.3937007874015748" top="0.5905511811023623" bottom="0.61" header="0.5118110236220472" footer="0.31"/>
  <pageSetup firstPageNumber="25" useFirstPageNumber="1" horizontalDpi="600" verticalDpi="600" orientation="landscape" paperSize="9" scale="65" r:id="rId1"/>
  <headerFooter alignWithMargins="0">
    <oddFooter>&amp;R&amp;"Times New Roman,Grassetto"&amp;14&amp;P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73"/>
  <sheetViews>
    <sheetView showGridLines="0" zoomScale="85" zoomScaleNormal="85" workbookViewId="0" topLeftCell="A1">
      <selection activeCell="B1" sqref="B1"/>
    </sheetView>
  </sheetViews>
  <sheetFormatPr defaultColWidth="9.140625" defaultRowHeight="12.75"/>
  <cols>
    <col min="1" max="1" width="1.7109375" style="3" customWidth="1"/>
    <col min="2" max="2" width="5.7109375" style="477" customWidth="1"/>
    <col min="3" max="3" width="49.28125" style="56" customWidth="1"/>
    <col min="4" max="6" width="9.7109375" style="8" customWidth="1"/>
    <col min="7" max="7" width="9.140625" style="8" customWidth="1"/>
    <col min="8" max="10" width="9.7109375" style="8" customWidth="1"/>
    <col min="11" max="11" width="9.140625" style="8" customWidth="1"/>
    <col min="12" max="14" width="9.7109375" style="8" customWidth="1"/>
    <col min="15" max="15" width="9.140625" style="8" customWidth="1"/>
    <col min="16" max="16384" width="9.140625" style="3" customWidth="1"/>
  </cols>
  <sheetData>
    <row r="1" spans="1:15" s="449" customFormat="1" ht="20.25">
      <c r="A1" s="445" t="s">
        <v>294</v>
      </c>
      <c r="B1" s="446"/>
      <c r="C1" s="447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</row>
    <row r="2" spans="1:15" s="455" customFormat="1" ht="18">
      <c r="A2" s="450" t="s">
        <v>74</v>
      </c>
      <c r="B2" s="451"/>
      <c r="C2" s="452"/>
      <c r="D2" s="453"/>
      <c r="E2" s="453"/>
      <c r="F2" s="453"/>
      <c r="G2" s="454"/>
      <c r="H2" s="453"/>
      <c r="I2" s="453"/>
      <c r="J2" s="453"/>
      <c r="K2" s="454"/>
      <c r="L2" s="453"/>
      <c r="M2" s="453"/>
      <c r="N2" s="453"/>
      <c r="O2" s="454"/>
    </row>
    <row r="3" spans="1:15" s="2" customFormat="1" ht="12">
      <c r="A3" s="171"/>
      <c r="B3" s="456"/>
      <c r="C3" s="17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35" t="s">
        <v>47</v>
      </c>
    </row>
    <row r="4" spans="1:15" s="11" customFormat="1" ht="12">
      <c r="A4" s="457"/>
      <c r="B4" s="458"/>
      <c r="C4" s="459"/>
      <c r="D4" s="488">
        <v>2001</v>
      </c>
      <c r="E4" s="194"/>
      <c r="F4" s="195"/>
      <c r="G4" s="489"/>
      <c r="H4" s="488">
        <v>2002</v>
      </c>
      <c r="I4" s="194"/>
      <c r="J4" s="195"/>
      <c r="K4" s="489"/>
      <c r="L4" s="488">
        <v>2003</v>
      </c>
      <c r="M4" s="194"/>
      <c r="N4" s="195"/>
      <c r="O4" s="490"/>
    </row>
    <row r="5" spans="1:15" ht="24">
      <c r="A5" s="461" t="s">
        <v>75</v>
      </c>
      <c r="B5" s="462"/>
      <c r="C5" s="463"/>
      <c r="D5" s="18" t="s">
        <v>48</v>
      </c>
      <c r="E5" s="12"/>
      <c r="F5" s="502"/>
      <c r="G5" s="464" t="s">
        <v>49</v>
      </c>
      <c r="H5" s="18" t="s">
        <v>48</v>
      </c>
      <c r="I5" s="12"/>
      <c r="J5" s="502"/>
      <c r="K5" s="464" t="s">
        <v>49</v>
      </c>
      <c r="L5" s="18" t="s">
        <v>48</v>
      </c>
      <c r="M5" s="12"/>
      <c r="N5" s="502"/>
      <c r="O5" s="465" t="s">
        <v>49</v>
      </c>
    </row>
    <row r="6" spans="1:15" ht="51">
      <c r="A6" s="13"/>
      <c r="B6" s="466"/>
      <c r="C6" s="467"/>
      <c r="D6" s="321" t="s">
        <v>50</v>
      </c>
      <c r="E6" s="322" t="s">
        <v>51</v>
      </c>
      <c r="F6" s="323" t="s">
        <v>52</v>
      </c>
      <c r="G6" s="468"/>
      <c r="H6" s="321" t="s">
        <v>50</v>
      </c>
      <c r="I6" s="322" t="s">
        <v>51</v>
      </c>
      <c r="J6" s="323" t="s">
        <v>52</v>
      </c>
      <c r="K6" s="468"/>
      <c r="L6" s="321" t="s">
        <v>50</v>
      </c>
      <c r="M6" s="322" t="s">
        <v>51</v>
      </c>
      <c r="N6" s="323" t="s">
        <v>52</v>
      </c>
      <c r="O6" s="468"/>
    </row>
    <row r="7" spans="1:15" s="22" customFormat="1" ht="24" customHeight="1">
      <c r="A7" s="493"/>
      <c r="B7" s="508" t="s">
        <v>296</v>
      </c>
      <c r="D7" s="4">
        <f>SUM(D8:D14)</f>
        <v>3622</v>
      </c>
      <c r="E7" s="4">
        <f>SUM(E8:E14)</f>
        <v>9800</v>
      </c>
      <c r="F7" s="4">
        <f>SUM(F8:F14)</f>
        <v>1822</v>
      </c>
      <c r="G7" s="4">
        <f aca="true" t="shared" si="0" ref="G7:G14">SUM(D7:F7)</f>
        <v>15244</v>
      </c>
      <c r="H7" s="4">
        <f>SUM(H8:H14)</f>
        <v>0</v>
      </c>
      <c r="I7" s="4">
        <f>SUM(I8:I14)</f>
        <v>21000</v>
      </c>
      <c r="J7" s="4">
        <f>SUM(J8:J14)</f>
        <v>2500</v>
      </c>
      <c r="K7" s="4">
        <f aca="true" t="shared" si="1" ref="K7:K14">SUM(H7:J7)</f>
        <v>23500</v>
      </c>
      <c r="L7" s="4">
        <f>SUM(L8:L14)</f>
        <v>0</v>
      </c>
      <c r="M7" s="4">
        <f>SUM(M8:M14)</f>
        <v>6000</v>
      </c>
      <c r="N7" s="4">
        <f>SUM(N8:N14)</f>
        <v>0</v>
      </c>
      <c r="O7" s="4">
        <f aca="true" t="shared" si="2" ref="O7:O14">SUM(L7:N7)</f>
        <v>6000</v>
      </c>
    </row>
    <row r="8" spans="1:15" s="472" customFormat="1" ht="12.75" customHeight="1">
      <c r="A8" s="474"/>
      <c r="B8" s="471"/>
      <c r="C8" s="491" t="s">
        <v>76</v>
      </c>
      <c r="D8" s="5"/>
      <c r="E8" s="5"/>
      <c r="F8" s="5"/>
      <c r="G8" s="5">
        <f t="shared" si="0"/>
        <v>0</v>
      </c>
      <c r="H8" s="5"/>
      <c r="I8" s="5">
        <v>8500</v>
      </c>
      <c r="J8" s="5">
        <v>2500</v>
      </c>
      <c r="K8" s="5">
        <f t="shared" si="1"/>
        <v>11000</v>
      </c>
      <c r="L8" s="5"/>
      <c r="M8" s="5"/>
      <c r="N8" s="5"/>
      <c r="O8" s="5">
        <f t="shared" si="2"/>
        <v>0</v>
      </c>
    </row>
    <row r="9" spans="1:15" s="472" customFormat="1" ht="12.75" customHeight="1">
      <c r="A9" s="474"/>
      <c r="B9" s="471"/>
      <c r="C9" s="471" t="s">
        <v>77</v>
      </c>
      <c r="D9" s="5"/>
      <c r="E9" s="5"/>
      <c r="F9" s="5"/>
      <c r="G9" s="5">
        <f t="shared" si="0"/>
        <v>0</v>
      </c>
      <c r="H9" s="5"/>
      <c r="I9" s="5">
        <v>5000</v>
      </c>
      <c r="J9" s="5"/>
      <c r="K9" s="5">
        <f t="shared" si="1"/>
        <v>5000</v>
      </c>
      <c r="L9" s="5"/>
      <c r="M9" s="5">
        <v>2000</v>
      </c>
      <c r="N9" s="5"/>
      <c r="O9" s="5">
        <f t="shared" si="2"/>
        <v>2000</v>
      </c>
    </row>
    <row r="10" spans="1:15" s="471" customFormat="1" ht="12.75" customHeight="1">
      <c r="A10" s="474"/>
      <c r="C10" s="471" t="s">
        <v>78</v>
      </c>
      <c r="D10" s="5"/>
      <c r="E10" s="5">
        <v>8700</v>
      </c>
      <c r="F10" s="5"/>
      <c r="G10" s="5">
        <f t="shared" si="0"/>
        <v>8700</v>
      </c>
      <c r="H10" s="5"/>
      <c r="I10" s="5">
        <v>3500</v>
      </c>
      <c r="J10" s="5"/>
      <c r="K10" s="5">
        <f t="shared" si="1"/>
        <v>3500</v>
      </c>
      <c r="L10" s="5"/>
      <c r="M10" s="5"/>
      <c r="N10" s="5"/>
      <c r="O10" s="5">
        <f t="shared" si="2"/>
        <v>0</v>
      </c>
    </row>
    <row r="11" spans="1:15" s="472" customFormat="1" ht="12.75" customHeight="1">
      <c r="A11" s="474"/>
      <c r="B11" s="471"/>
      <c r="C11" s="471" t="s">
        <v>79</v>
      </c>
      <c r="D11" s="5"/>
      <c r="E11" s="5"/>
      <c r="F11" s="5"/>
      <c r="G11" s="5">
        <f t="shared" si="0"/>
        <v>0</v>
      </c>
      <c r="H11" s="5"/>
      <c r="I11" s="5">
        <v>4000</v>
      </c>
      <c r="J11" s="5"/>
      <c r="K11" s="5">
        <f t="shared" si="1"/>
        <v>4000</v>
      </c>
      <c r="L11" s="5"/>
      <c r="M11" s="5">
        <v>2000</v>
      </c>
      <c r="N11" s="5"/>
      <c r="O11" s="5">
        <f t="shared" si="2"/>
        <v>2000</v>
      </c>
    </row>
    <row r="12" spans="1:15" s="472" customFormat="1" ht="12.75" customHeight="1">
      <c r="A12" s="474"/>
      <c r="B12" s="471"/>
      <c r="C12" s="471" t="s">
        <v>81</v>
      </c>
      <c r="D12" s="5">
        <v>1822</v>
      </c>
      <c r="E12" s="5">
        <v>600</v>
      </c>
      <c r="F12" s="5">
        <v>1822</v>
      </c>
      <c r="G12" s="5">
        <f t="shared" si="0"/>
        <v>4244</v>
      </c>
      <c r="H12" s="5"/>
      <c r="I12" s="5"/>
      <c r="J12" s="5"/>
      <c r="K12" s="5">
        <f t="shared" si="1"/>
        <v>0</v>
      </c>
      <c r="L12" s="5"/>
      <c r="M12" s="5">
        <v>2000</v>
      </c>
      <c r="N12" s="5"/>
      <c r="O12" s="5">
        <f t="shared" si="2"/>
        <v>2000</v>
      </c>
    </row>
    <row r="13" spans="1:15" s="472" customFormat="1" ht="12.75" customHeight="1">
      <c r="A13" s="474"/>
      <c r="B13" s="471"/>
      <c r="C13" s="491" t="s">
        <v>82</v>
      </c>
      <c r="D13" s="5">
        <v>1800</v>
      </c>
      <c r="E13" s="5"/>
      <c r="F13" s="5"/>
      <c r="G13" s="5">
        <f t="shared" si="0"/>
        <v>1800</v>
      </c>
      <c r="H13" s="5"/>
      <c r="I13" s="5"/>
      <c r="J13" s="5"/>
      <c r="K13" s="5">
        <f t="shared" si="1"/>
        <v>0</v>
      </c>
      <c r="L13" s="5"/>
      <c r="M13" s="5"/>
      <c r="N13" s="5"/>
      <c r="O13" s="5">
        <f t="shared" si="2"/>
        <v>0</v>
      </c>
    </row>
    <row r="14" spans="1:15" s="472" customFormat="1" ht="12.75" customHeight="1">
      <c r="A14" s="474"/>
      <c r="B14" s="471"/>
      <c r="C14" s="471" t="s">
        <v>83</v>
      </c>
      <c r="D14" s="5"/>
      <c r="E14" s="5">
        <v>500</v>
      </c>
      <c r="F14" s="5"/>
      <c r="G14" s="5">
        <f t="shared" si="0"/>
        <v>500</v>
      </c>
      <c r="H14" s="5"/>
      <c r="I14" s="5"/>
      <c r="J14" s="5"/>
      <c r="K14" s="5">
        <f t="shared" si="1"/>
        <v>0</v>
      </c>
      <c r="L14" s="5"/>
      <c r="M14" s="5"/>
      <c r="N14" s="5"/>
      <c r="O14" s="5">
        <f t="shared" si="2"/>
        <v>0</v>
      </c>
    </row>
    <row r="15" spans="1:15" s="472" customFormat="1" ht="23.25" customHeight="1">
      <c r="A15" s="474"/>
      <c r="B15" s="508" t="s">
        <v>297</v>
      </c>
      <c r="C15" s="471"/>
      <c r="D15" s="4">
        <f>+D16</f>
        <v>8700</v>
      </c>
      <c r="E15" s="4">
        <f aca="true" t="shared" si="3" ref="E15:O15">+E16</f>
        <v>500</v>
      </c>
      <c r="F15" s="4">
        <f t="shared" si="3"/>
        <v>0</v>
      </c>
      <c r="G15" s="4">
        <f t="shared" si="3"/>
        <v>9200</v>
      </c>
      <c r="H15" s="4">
        <f t="shared" si="3"/>
        <v>2850</v>
      </c>
      <c r="I15" s="4">
        <f t="shared" si="3"/>
        <v>4950</v>
      </c>
      <c r="J15" s="4">
        <f t="shared" si="3"/>
        <v>0</v>
      </c>
      <c r="K15" s="4">
        <f t="shared" si="3"/>
        <v>7800</v>
      </c>
      <c r="L15" s="4">
        <f t="shared" si="3"/>
        <v>0</v>
      </c>
      <c r="M15" s="4">
        <f t="shared" si="3"/>
        <v>4500</v>
      </c>
      <c r="N15" s="4">
        <f t="shared" si="3"/>
        <v>0</v>
      </c>
      <c r="O15" s="4">
        <f t="shared" si="3"/>
        <v>4500</v>
      </c>
    </row>
    <row r="16" spans="1:15" s="472" customFormat="1" ht="12.75" customHeight="1">
      <c r="A16" s="474"/>
      <c r="B16" s="471"/>
      <c r="C16" s="471" t="s">
        <v>80</v>
      </c>
      <c r="D16" s="5">
        <v>8700</v>
      </c>
      <c r="E16" s="5">
        <v>500</v>
      </c>
      <c r="F16" s="5"/>
      <c r="G16" s="5">
        <f>SUM(D16:F16)</f>
        <v>9200</v>
      </c>
      <c r="H16" s="5">
        <v>2850</v>
      </c>
      <c r="I16" s="5">
        <v>4950</v>
      </c>
      <c r="J16" s="5"/>
      <c r="K16" s="5">
        <f>SUM(H16:J16)</f>
        <v>7800</v>
      </c>
      <c r="L16" s="5"/>
      <c r="M16" s="5">
        <v>4500</v>
      </c>
      <c r="N16" s="5"/>
      <c r="O16" s="5">
        <f>SUM(L16:N16)</f>
        <v>4500</v>
      </c>
    </row>
    <row r="17" spans="1:15" s="262" customFormat="1" ht="24" customHeight="1">
      <c r="A17" s="493"/>
      <c r="B17" s="22" t="s">
        <v>53</v>
      </c>
      <c r="C17" s="399"/>
      <c r="D17" s="4">
        <f>SUM(D18:D22)</f>
        <v>6000</v>
      </c>
      <c r="E17" s="4">
        <f>SUM(E18:E22)</f>
        <v>9500</v>
      </c>
      <c r="F17" s="4">
        <f>SUM(F18:F22)</f>
        <v>1084</v>
      </c>
      <c r="G17" s="4">
        <f aca="true" t="shared" si="4" ref="G17:G22">SUM(D17:F17)</f>
        <v>16584</v>
      </c>
      <c r="H17" s="4">
        <f>SUM(H18:H22)</f>
        <v>5800</v>
      </c>
      <c r="I17" s="4">
        <f>SUM(I18:I22)</f>
        <v>7500</v>
      </c>
      <c r="J17" s="4">
        <f>SUM(J18:J22)</f>
        <v>0</v>
      </c>
      <c r="K17" s="4">
        <f aca="true" t="shared" si="5" ref="K17:K22">SUM(H17:J17)</f>
        <v>13300</v>
      </c>
      <c r="L17" s="4">
        <f>SUM(L18:L22)</f>
        <v>7000</v>
      </c>
      <c r="M17" s="4">
        <f>SUM(M18:M22)</f>
        <v>7500</v>
      </c>
      <c r="N17" s="4">
        <f>SUM(N18:N22)</f>
        <v>0</v>
      </c>
      <c r="O17" s="4">
        <f aca="true" t="shared" si="6" ref="O17:O22">SUM(L17:N17)</f>
        <v>14500</v>
      </c>
    </row>
    <row r="18" spans="1:15" s="471" customFormat="1" ht="24">
      <c r="A18" s="474"/>
      <c r="C18" s="492" t="s">
        <v>353</v>
      </c>
      <c r="D18" s="5">
        <v>4000</v>
      </c>
      <c r="E18" s="5">
        <v>4500</v>
      </c>
      <c r="F18" s="5"/>
      <c r="G18" s="5">
        <f t="shared" si="4"/>
        <v>8500</v>
      </c>
      <c r="H18" s="5">
        <v>2000</v>
      </c>
      <c r="I18" s="5">
        <v>6500</v>
      </c>
      <c r="J18" s="5"/>
      <c r="K18" s="5">
        <f t="shared" si="5"/>
        <v>8500</v>
      </c>
      <c r="L18" s="5">
        <v>2000</v>
      </c>
      <c r="M18" s="5">
        <v>6500</v>
      </c>
      <c r="N18" s="5"/>
      <c r="O18" s="5">
        <f t="shared" si="6"/>
        <v>8500</v>
      </c>
    </row>
    <row r="19" spans="1:15" s="471" customFormat="1" ht="12.75">
      <c r="A19" s="474"/>
      <c r="C19" s="534" t="s">
        <v>328</v>
      </c>
      <c r="D19" s="5">
        <v>500</v>
      </c>
      <c r="E19" s="5"/>
      <c r="F19" s="5"/>
      <c r="G19" s="5">
        <f t="shared" si="4"/>
        <v>500</v>
      </c>
      <c r="H19" s="5">
        <v>500</v>
      </c>
      <c r="I19" s="5"/>
      <c r="J19" s="5"/>
      <c r="K19" s="5">
        <f t="shared" si="5"/>
        <v>500</v>
      </c>
      <c r="L19" s="5"/>
      <c r="M19" s="5"/>
      <c r="N19" s="5"/>
      <c r="O19" s="5">
        <f t="shared" si="6"/>
        <v>0</v>
      </c>
    </row>
    <row r="20" spans="1:15" s="472" customFormat="1" ht="12.75">
      <c r="A20" s="474"/>
      <c r="B20" s="471"/>
      <c r="C20" s="471" t="s">
        <v>84</v>
      </c>
      <c r="D20" s="5">
        <v>1500</v>
      </c>
      <c r="E20" s="5">
        <v>5000</v>
      </c>
      <c r="F20" s="5"/>
      <c r="G20" s="5">
        <f t="shared" si="4"/>
        <v>6500</v>
      </c>
      <c r="H20" s="5">
        <v>1500</v>
      </c>
      <c r="I20" s="5">
        <v>1000</v>
      </c>
      <c r="J20" s="5"/>
      <c r="K20" s="5">
        <f t="shared" si="5"/>
        <v>2500</v>
      </c>
      <c r="L20" s="5"/>
      <c r="M20" s="5">
        <v>1000</v>
      </c>
      <c r="N20" s="5"/>
      <c r="O20" s="5">
        <f t="shared" si="6"/>
        <v>1000</v>
      </c>
    </row>
    <row r="21" spans="1:15" s="472" customFormat="1" ht="12.75" customHeight="1">
      <c r="A21" s="474"/>
      <c r="B21" s="471"/>
      <c r="C21" s="491" t="s">
        <v>85</v>
      </c>
      <c r="D21" s="5"/>
      <c r="E21" s="5"/>
      <c r="F21" s="5"/>
      <c r="G21" s="5">
        <f t="shared" si="4"/>
        <v>0</v>
      </c>
      <c r="H21" s="5">
        <v>1800</v>
      </c>
      <c r="I21" s="5"/>
      <c r="J21" s="5"/>
      <c r="K21" s="5">
        <f t="shared" si="5"/>
        <v>1800</v>
      </c>
      <c r="L21" s="5">
        <v>1000</v>
      </c>
      <c r="M21" s="5"/>
      <c r="N21" s="5"/>
      <c r="O21" s="5">
        <f t="shared" si="6"/>
        <v>1000</v>
      </c>
    </row>
    <row r="22" spans="1:15" s="471" customFormat="1" ht="12.75" customHeight="1">
      <c r="A22" s="469"/>
      <c r="B22" s="470"/>
      <c r="C22" s="471" t="s">
        <v>86</v>
      </c>
      <c r="D22" s="5"/>
      <c r="E22" s="5"/>
      <c r="F22" s="5">
        <v>1084</v>
      </c>
      <c r="G22" s="5">
        <f t="shared" si="4"/>
        <v>1084</v>
      </c>
      <c r="H22" s="5"/>
      <c r="I22" s="5"/>
      <c r="J22" s="5"/>
      <c r="K22" s="5">
        <f t="shared" si="5"/>
        <v>0</v>
      </c>
      <c r="L22" s="5">
        <v>4000</v>
      </c>
      <c r="M22" s="5"/>
      <c r="N22" s="5"/>
      <c r="O22" s="5">
        <f t="shared" si="6"/>
        <v>4000</v>
      </c>
    </row>
    <row r="23" spans="1:15" s="22" customFormat="1" ht="24" customHeight="1">
      <c r="A23" s="108"/>
      <c r="B23" s="495" t="s">
        <v>54</v>
      </c>
      <c r="D23" s="4">
        <f>SUM(D24:D31)</f>
        <v>7000</v>
      </c>
      <c r="E23" s="4">
        <f aca="true" t="shared" si="7" ref="E23:N23">SUM(E24:E31)</f>
        <v>1380</v>
      </c>
      <c r="F23" s="4">
        <f t="shared" si="7"/>
        <v>0</v>
      </c>
      <c r="G23" s="4">
        <f t="shared" si="7"/>
        <v>8380</v>
      </c>
      <c r="H23" s="4">
        <f t="shared" si="7"/>
        <v>8287</v>
      </c>
      <c r="I23" s="4">
        <f t="shared" si="7"/>
        <v>2450</v>
      </c>
      <c r="J23" s="4">
        <f t="shared" si="7"/>
        <v>0</v>
      </c>
      <c r="K23" s="4">
        <f t="shared" si="7"/>
        <v>10737</v>
      </c>
      <c r="L23" s="4">
        <f t="shared" si="7"/>
        <v>3300</v>
      </c>
      <c r="M23" s="4">
        <f t="shared" si="7"/>
        <v>0</v>
      </c>
      <c r="N23" s="4">
        <f t="shared" si="7"/>
        <v>0</v>
      </c>
      <c r="O23" s="4">
        <f>SUM(O24:O31)</f>
        <v>3300</v>
      </c>
    </row>
    <row r="24" spans="1:15" s="22" customFormat="1" ht="12">
      <c r="A24" s="108"/>
      <c r="B24" s="495"/>
      <c r="C24" s="534" t="s">
        <v>329</v>
      </c>
      <c r="D24" s="153">
        <v>1800</v>
      </c>
      <c r="E24" s="4"/>
      <c r="F24" s="4"/>
      <c r="G24" s="5">
        <f aca="true" t="shared" si="8" ref="G24:G31">SUM(D24:F24)</f>
        <v>1800</v>
      </c>
      <c r="H24" s="4"/>
      <c r="I24" s="4"/>
      <c r="J24" s="4"/>
      <c r="K24" s="5">
        <f aca="true" t="shared" si="9" ref="K24:K31">SUM(H24:J24)</f>
        <v>0</v>
      </c>
      <c r="L24" s="4"/>
      <c r="M24" s="4"/>
      <c r="N24" s="4"/>
      <c r="O24" s="5">
        <f aca="true" t="shared" si="10" ref="O24:O31">SUM(L24:N24)</f>
        <v>0</v>
      </c>
    </row>
    <row r="25" spans="1:15" s="471" customFormat="1" ht="12.75" customHeight="1">
      <c r="A25" s="469"/>
      <c r="B25" s="475"/>
      <c r="C25" s="471" t="s">
        <v>87</v>
      </c>
      <c r="D25" s="5"/>
      <c r="E25" s="5">
        <v>100</v>
      </c>
      <c r="F25" s="5"/>
      <c r="G25" s="5">
        <f t="shared" si="8"/>
        <v>100</v>
      </c>
      <c r="H25" s="5"/>
      <c r="I25" s="5"/>
      <c r="J25" s="5"/>
      <c r="K25" s="5">
        <f t="shared" si="9"/>
        <v>0</v>
      </c>
      <c r="L25" s="5"/>
      <c r="M25" s="5"/>
      <c r="N25" s="5"/>
      <c r="O25" s="5">
        <f t="shared" si="10"/>
        <v>0</v>
      </c>
    </row>
    <row r="26" spans="1:15" s="471" customFormat="1" ht="12.75" customHeight="1">
      <c r="A26" s="469"/>
      <c r="B26" s="475"/>
      <c r="C26" s="471" t="s">
        <v>88</v>
      </c>
      <c r="D26" s="5">
        <v>800</v>
      </c>
      <c r="E26" s="5"/>
      <c r="F26" s="5"/>
      <c r="G26" s="5">
        <f t="shared" si="8"/>
        <v>800</v>
      </c>
      <c r="H26" s="5">
        <v>800</v>
      </c>
      <c r="I26" s="5">
        <v>300</v>
      </c>
      <c r="J26" s="5"/>
      <c r="K26" s="5">
        <f t="shared" si="9"/>
        <v>1100</v>
      </c>
      <c r="L26" s="5">
        <v>800</v>
      </c>
      <c r="M26" s="5"/>
      <c r="N26" s="5"/>
      <c r="O26" s="5">
        <f t="shared" si="10"/>
        <v>800</v>
      </c>
    </row>
    <row r="27" spans="1:15" s="471" customFormat="1" ht="12.75" customHeight="1">
      <c r="A27" s="469"/>
      <c r="B27" s="475"/>
      <c r="C27" s="471" t="s">
        <v>89</v>
      </c>
      <c r="D27" s="5"/>
      <c r="E27" s="5"/>
      <c r="F27" s="5"/>
      <c r="G27" s="5">
        <f t="shared" si="8"/>
        <v>0</v>
      </c>
      <c r="H27" s="5">
        <v>2500</v>
      </c>
      <c r="I27" s="5"/>
      <c r="J27" s="5"/>
      <c r="K27" s="5">
        <f t="shared" si="9"/>
        <v>2500</v>
      </c>
      <c r="L27" s="5"/>
      <c r="M27" s="5"/>
      <c r="N27" s="5"/>
      <c r="O27" s="5">
        <f t="shared" si="10"/>
        <v>0</v>
      </c>
    </row>
    <row r="28" spans="1:15" s="471" customFormat="1" ht="12.75" customHeight="1">
      <c r="A28" s="469"/>
      <c r="B28" s="475"/>
      <c r="C28" s="471" t="s">
        <v>90</v>
      </c>
      <c r="D28" s="5">
        <v>1500</v>
      </c>
      <c r="E28" s="5"/>
      <c r="F28" s="5"/>
      <c r="G28" s="5">
        <f t="shared" si="8"/>
        <v>1500</v>
      </c>
      <c r="H28" s="5">
        <v>1977</v>
      </c>
      <c r="I28" s="5"/>
      <c r="J28" s="5"/>
      <c r="K28" s="5">
        <f t="shared" si="9"/>
        <v>1977</v>
      </c>
      <c r="L28" s="5"/>
      <c r="M28" s="5"/>
      <c r="N28" s="5"/>
      <c r="O28" s="5">
        <f t="shared" si="10"/>
        <v>0</v>
      </c>
    </row>
    <row r="29" spans="1:15" s="472" customFormat="1" ht="24">
      <c r="A29" s="469"/>
      <c r="B29" s="475"/>
      <c r="C29" s="492" t="s">
        <v>91</v>
      </c>
      <c r="D29" s="5">
        <v>2000</v>
      </c>
      <c r="E29" s="5"/>
      <c r="F29" s="5"/>
      <c r="G29" s="5">
        <f t="shared" si="8"/>
        <v>2000</v>
      </c>
      <c r="H29" s="5"/>
      <c r="I29" s="5"/>
      <c r="J29" s="5"/>
      <c r="K29" s="5">
        <f t="shared" si="9"/>
        <v>0</v>
      </c>
      <c r="L29" s="5">
        <v>2500</v>
      </c>
      <c r="M29" s="5"/>
      <c r="N29" s="5"/>
      <c r="O29" s="5">
        <f t="shared" si="10"/>
        <v>2500</v>
      </c>
    </row>
    <row r="30" spans="1:15" s="50" customFormat="1" ht="13.5" customHeight="1">
      <c r="A30" s="597"/>
      <c r="B30" s="598"/>
      <c r="C30" s="50" t="s">
        <v>92</v>
      </c>
      <c r="D30" s="599"/>
      <c r="E30" s="599">
        <v>1280</v>
      </c>
      <c r="F30" s="599"/>
      <c r="G30" s="599">
        <f t="shared" si="8"/>
        <v>1280</v>
      </c>
      <c r="H30" s="599">
        <v>2510</v>
      </c>
      <c r="I30" s="599">
        <v>2150</v>
      </c>
      <c r="J30" s="599"/>
      <c r="K30" s="599">
        <f t="shared" si="9"/>
        <v>4660</v>
      </c>
      <c r="L30" s="599"/>
      <c r="M30" s="599"/>
      <c r="N30" s="599"/>
      <c r="O30" s="599">
        <f t="shared" si="10"/>
        <v>0</v>
      </c>
    </row>
    <row r="31" spans="1:15" s="471" customFormat="1" ht="12.75" customHeight="1">
      <c r="A31" s="469"/>
      <c r="B31" s="475"/>
      <c r="C31" s="491" t="s">
        <v>93</v>
      </c>
      <c r="D31" s="5">
        <v>900</v>
      </c>
      <c r="E31" s="5"/>
      <c r="F31" s="5"/>
      <c r="G31" s="5">
        <f t="shared" si="8"/>
        <v>900</v>
      </c>
      <c r="H31" s="5">
        <v>500</v>
      </c>
      <c r="I31" s="5"/>
      <c r="J31" s="5"/>
      <c r="K31" s="5">
        <f t="shared" si="9"/>
        <v>500</v>
      </c>
      <c r="L31" s="5"/>
      <c r="M31" s="5"/>
      <c r="N31" s="5"/>
      <c r="O31" s="5">
        <f t="shared" si="10"/>
        <v>0</v>
      </c>
    </row>
    <row r="32" spans="1:15" s="22" customFormat="1" ht="24" customHeight="1">
      <c r="A32" s="108"/>
      <c r="B32" s="507" t="s">
        <v>300</v>
      </c>
      <c r="D32" s="4">
        <f>SUM(D33:D42)</f>
        <v>11730</v>
      </c>
      <c r="E32" s="4">
        <f>SUM(E33:E42)</f>
        <v>4700</v>
      </c>
      <c r="F32" s="4">
        <f>SUM(F33:F42)</f>
        <v>3000</v>
      </c>
      <c r="G32" s="4">
        <f aca="true" t="shared" si="11" ref="G32:G46">SUM(D32:F32)</f>
        <v>19430</v>
      </c>
      <c r="H32" s="4">
        <f>SUM(H33:H42)</f>
        <v>13700</v>
      </c>
      <c r="I32" s="4">
        <f>SUM(I33:I42)</f>
        <v>8250</v>
      </c>
      <c r="J32" s="4">
        <f>SUM(J33:J42)</f>
        <v>0</v>
      </c>
      <c r="K32" s="4">
        <f aca="true" t="shared" si="12" ref="K32:K46">SUM(H32:J32)</f>
        <v>21950</v>
      </c>
      <c r="L32" s="4">
        <f>SUM(L33:L42)</f>
        <v>9000</v>
      </c>
      <c r="M32" s="4">
        <f>SUM(M33:M42)</f>
        <v>2150</v>
      </c>
      <c r="N32" s="4">
        <f>SUM(N33:N42)</f>
        <v>1500</v>
      </c>
      <c r="O32" s="4">
        <f aca="true" t="shared" si="13" ref="O32:O46">SUM(L32:N32)</f>
        <v>12650</v>
      </c>
    </row>
    <row r="33" spans="1:15" s="471" customFormat="1" ht="12.75" customHeight="1">
      <c r="A33" s="469"/>
      <c r="B33" s="475"/>
      <c r="C33" s="471" t="s">
        <v>94</v>
      </c>
      <c r="D33" s="5"/>
      <c r="E33" s="5">
        <v>1200</v>
      </c>
      <c r="F33" s="5">
        <v>3000</v>
      </c>
      <c r="G33" s="5">
        <f t="shared" si="11"/>
        <v>4200</v>
      </c>
      <c r="H33" s="5"/>
      <c r="I33" s="5">
        <v>1000</v>
      </c>
      <c r="J33" s="5"/>
      <c r="K33" s="5">
        <f t="shared" si="12"/>
        <v>1000</v>
      </c>
      <c r="L33" s="5"/>
      <c r="M33" s="5">
        <v>1000</v>
      </c>
      <c r="N33" s="5">
        <v>1500</v>
      </c>
      <c r="O33" s="5">
        <f t="shared" si="13"/>
        <v>2500</v>
      </c>
    </row>
    <row r="34" spans="1:15" s="471" customFormat="1" ht="24">
      <c r="A34" s="469"/>
      <c r="B34" s="475"/>
      <c r="C34" s="492" t="s">
        <v>95</v>
      </c>
      <c r="D34" s="5">
        <v>3000</v>
      </c>
      <c r="E34" s="5">
        <v>100</v>
      </c>
      <c r="F34" s="5"/>
      <c r="G34" s="5">
        <f t="shared" si="11"/>
        <v>3100</v>
      </c>
      <c r="H34" s="5">
        <v>3500</v>
      </c>
      <c r="I34" s="5">
        <v>450</v>
      </c>
      <c r="J34" s="5"/>
      <c r="K34" s="5">
        <f t="shared" si="12"/>
        <v>3950</v>
      </c>
      <c r="L34" s="5">
        <v>3500</v>
      </c>
      <c r="M34" s="5">
        <v>550</v>
      </c>
      <c r="N34" s="5"/>
      <c r="O34" s="5">
        <f t="shared" si="13"/>
        <v>4050</v>
      </c>
    </row>
    <row r="35" spans="1:15" s="471" customFormat="1" ht="24">
      <c r="A35" s="469"/>
      <c r="B35" s="475"/>
      <c r="C35" s="492" t="s">
        <v>96</v>
      </c>
      <c r="D35" s="5">
        <v>1000</v>
      </c>
      <c r="E35" s="5"/>
      <c r="F35" s="5"/>
      <c r="G35" s="5">
        <f t="shared" si="11"/>
        <v>1000</v>
      </c>
      <c r="H35" s="5">
        <v>2000</v>
      </c>
      <c r="I35" s="5"/>
      <c r="J35" s="5"/>
      <c r="K35" s="5">
        <f t="shared" si="12"/>
        <v>2000</v>
      </c>
      <c r="L35" s="5">
        <v>2000</v>
      </c>
      <c r="M35" s="5"/>
      <c r="N35" s="5"/>
      <c r="O35" s="5">
        <f t="shared" si="13"/>
        <v>2000</v>
      </c>
    </row>
    <row r="36" spans="1:15" s="471" customFormat="1" ht="12">
      <c r="A36" s="469"/>
      <c r="B36" s="475"/>
      <c r="C36" s="492" t="s">
        <v>97</v>
      </c>
      <c r="D36" s="5"/>
      <c r="E36" s="5"/>
      <c r="F36" s="5"/>
      <c r="G36" s="5">
        <f t="shared" si="11"/>
        <v>0</v>
      </c>
      <c r="H36" s="5">
        <v>4000</v>
      </c>
      <c r="I36" s="5"/>
      <c r="J36" s="5"/>
      <c r="K36" s="5">
        <f t="shared" si="12"/>
        <v>4000</v>
      </c>
      <c r="L36" s="5"/>
      <c r="M36" s="5"/>
      <c r="N36" s="5"/>
      <c r="O36" s="5">
        <f t="shared" si="13"/>
        <v>0</v>
      </c>
    </row>
    <row r="37" spans="1:15" s="471" customFormat="1" ht="24">
      <c r="A37" s="469"/>
      <c r="B37" s="475"/>
      <c r="C37" s="492" t="s">
        <v>98</v>
      </c>
      <c r="D37" s="5"/>
      <c r="E37" s="5"/>
      <c r="F37" s="5"/>
      <c r="G37" s="5">
        <f t="shared" si="11"/>
        <v>0</v>
      </c>
      <c r="H37" s="5">
        <v>2200</v>
      </c>
      <c r="I37" s="5"/>
      <c r="J37" s="5"/>
      <c r="K37" s="5">
        <f t="shared" si="12"/>
        <v>2200</v>
      </c>
      <c r="L37" s="5">
        <v>2500</v>
      </c>
      <c r="M37" s="5"/>
      <c r="N37" s="5"/>
      <c r="O37" s="5">
        <f t="shared" si="13"/>
        <v>2500</v>
      </c>
    </row>
    <row r="38" spans="1:15" s="471" customFormat="1" ht="12">
      <c r="A38" s="469"/>
      <c r="B38" s="475"/>
      <c r="C38" s="471" t="s">
        <v>99</v>
      </c>
      <c r="D38" s="5">
        <v>3930</v>
      </c>
      <c r="E38" s="5">
        <v>300</v>
      </c>
      <c r="F38" s="5"/>
      <c r="G38" s="5">
        <f>SUM(D38:F38)</f>
        <v>4230</v>
      </c>
      <c r="H38" s="5">
        <v>1000</v>
      </c>
      <c r="I38" s="5">
        <v>2300</v>
      </c>
      <c r="J38" s="5"/>
      <c r="K38" s="5">
        <f>SUM(H38:J38)</f>
        <v>3300</v>
      </c>
      <c r="L38" s="5">
        <v>1000</v>
      </c>
      <c r="M38" s="5">
        <v>300</v>
      </c>
      <c r="N38" s="5"/>
      <c r="O38" s="5">
        <f>SUM(L38:N38)</f>
        <v>1300</v>
      </c>
    </row>
    <row r="39" spans="1:15" s="471" customFormat="1" ht="12.75" customHeight="1">
      <c r="A39" s="469"/>
      <c r="B39" s="475"/>
      <c r="C39" s="471" t="s">
        <v>375</v>
      </c>
      <c r="D39" s="5">
        <v>800</v>
      </c>
      <c r="E39" s="5"/>
      <c r="F39" s="5"/>
      <c r="G39" s="5">
        <f t="shared" si="11"/>
        <v>800</v>
      </c>
      <c r="H39" s="5"/>
      <c r="I39" s="5"/>
      <c r="J39" s="5"/>
      <c r="K39" s="5">
        <f t="shared" si="12"/>
        <v>0</v>
      </c>
      <c r="L39" s="5"/>
      <c r="M39" s="5"/>
      <c r="N39" s="5"/>
      <c r="O39" s="5">
        <f t="shared" si="13"/>
        <v>0</v>
      </c>
    </row>
    <row r="40" spans="1:15" s="471" customFormat="1" ht="12.75" customHeight="1">
      <c r="A40" s="469"/>
      <c r="B40" s="475"/>
      <c r="C40" s="491" t="s">
        <v>100</v>
      </c>
      <c r="D40" s="5"/>
      <c r="E40" s="5">
        <v>300</v>
      </c>
      <c r="F40" s="5"/>
      <c r="G40" s="5">
        <f t="shared" si="11"/>
        <v>300</v>
      </c>
      <c r="H40" s="5"/>
      <c r="I40" s="5">
        <v>300</v>
      </c>
      <c r="J40" s="5"/>
      <c r="K40" s="5">
        <f t="shared" si="12"/>
        <v>300</v>
      </c>
      <c r="L40" s="5"/>
      <c r="M40" s="5">
        <v>300</v>
      </c>
      <c r="N40" s="5"/>
      <c r="O40" s="5">
        <f t="shared" si="13"/>
        <v>300</v>
      </c>
    </row>
    <row r="41" spans="1:15" s="471" customFormat="1" ht="12.75" customHeight="1">
      <c r="A41" s="469"/>
      <c r="B41" s="475"/>
      <c r="C41" s="471" t="s">
        <v>101</v>
      </c>
      <c r="D41" s="5">
        <v>2500</v>
      </c>
      <c r="E41" s="5">
        <v>2000</v>
      </c>
      <c r="F41" s="5"/>
      <c r="G41" s="5">
        <f t="shared" si="11"/>
        <v>4500</v>
      </c>
      <c r="H41" s="5">
        <v>1000</v>
      </c>
      <c r="I41" s="5">
        <v>4200</v>
      </c>
      <c r="J41" s="5"/>
      <c r="K41" s="5">
        <f t="shared" si="12"/>
        <v>5200</v>
      </c>
      <c r="L41" s="5"/>
      <c r="M41" s="5"/>
      <c r="N41" s="5"/>
      <c r="O41" s="5">
        <f t="shared" si="13"/>
        <v>0</v>
      </c>
    </row>
    <row r="42" spans="1:15" s="471" customFormat="1" ht="12.75" customHeight="1">
      <c r="A42" s="496"/>
      <c r="B42" s="497"/>
      <c r="C42" s="498" t="s">
        <v>83</v>
      </c>
      <c r="D42" s="499">
        <v>500</v>
      </c>
      <c r="E42" s="499">
        <v>800</v>
      </c>
      <c r="F42" s="499"/>
      <c r="G42" s="499">
        <f t="shared" si="11"/>
        <v>1300</v>
      </c>
      <c r="H42" s="499"/>
      <c r="I42" s="499"/>
      <c r="J42" s="499"/>
      <c r="K42" s="499">
        <f t="shared" si="12"/>
        <v>0</v>
      </c>
      <c r="L42" s="499"/>
      <c r="M42" s="499"/>
      <c r="N42" s="499"/>
      <c r="O42" s="499">
        <f t="shared" si="13"/>
        <v>0</v>
      </c>
    </row>
    <row r="43" spans="1:15" s="22" customFormat="1" ht="24" customHeight="1">
      <c r="A43" s="493"/>
      <c r="B43" s="494" t="s">
        <v>55</v>
      </c>
      <c r="D43" s="4">
        <f>SUM(D44:D51)</f>
        <v>35480</v>
      </c>
      <c r="E43" s="4">
        <f>SUM(E44:E51)</f>
        <v>12401</v>
      </c>
      <c r="F43" s="4">
        <f>SUM(F44:F51)</f>
        <v>5495</v>
      </c>
      <c r="G43" s="4">
        <f t="shared" si="11"/>
        <v>53376</v>
      </c>
      <c r="H43" s="4">
        <f>SUM(H44:H51)</f>
        <v>35400</v>
      </c>
      <c r="I43" s="4">
        <f>SUM(I44:I51)</f>
        <v>7224</v>
      </c>
      <c r="J43" s="4">
        <f>SUM(J44:J51)</f>
        <v>0</v>
      </c>
      <c r="K43" s="4">
        <f t="shared" si="12"/>
        <v>42624</v>
      </c>
      <c r="L43" s="4">
        <f>SUM(L44:L51)</f>
        <v>23814</v>
      </c>
      <c r="M43" s="4">
        <f>SUM(M44:M51)</f>
        <v>33700</v>
      </c>
      <c r="N43" s="4">
        <f>SUM(N44:N51)</f>
        <v>36220</v>
      </c>
      <c r="O43" s="4">
        <f t="shared" si="13"/>
        <v>93734</v>
      </c>
    </row>
    <row r="44" spans="1:15" s="472" customFormat="1" ht="12.75" customHeight="1">
      <c r="A44" s="474"/>
      <c r="B44" s="470"/>
      <c r="C44" s="491" t="s">
        <v>102</v>
      </c>
      <c r="D44" s="5">
        <v>3680</v>
      </c>
      <c r="E44" s="5">
        <v>4483</v>
      </c>
      <c r="F44" s="5">
        <v>3695</v>
      </c>
      <c r="G44" s="5">
        <f t="shared" si="11"/>
        <v>11858</v>
      </c>
      <c r="H44" s="5"/>
      <c r="I44" s="5">
        <v>724</v>
      </c>
      <c r="J44" s="5"/>
      <c r="K44" s="5">
        <f t="shared" si="12"/>
        <v>724</v>
      </c>
      <c r="L44" s="5">
        <v>5740</v>
      </c>
      <c r="M44" s="5"/>
      <c r="N44" s="5">
        <v>1220</v>
      </c>
      <c r="O44" s="5">
        <f t="shared" si="13"/>
        <v>6960</v>
      </c>
    </row>
    <row r="45" spans="1:15" s="472" customFormat="1" ht="12.75" customHeight="1">
      <c r="A45" s="474"/>
      <c r="B45" s="470"/>
      <c r="C45" s="471" t="s">
        <v>103</v>
      </c>
      <c r="D45" s="5">
        <v>14900</v>
      </c>
      <c r="E45" s="5">
        <v>1000</v>
      </c>
      <c r="F45" s="5"/>
      <c r="G45" s="5">
        <f t="shared" si="11"/>
        <v>15900</v>
      </c>
      <c r="H45" s="5">
        <v>15000</v>
      </c>
      <c r="I45" s="5">
        <v>5000</v>
      </c>
      <c r="J45" s="5"/>
      <c r="K45" s="5">
        <f t="shared" si="12"/>
        <v>20000</v>
      </c>
      <c r="L45" s="5">
        <v>2000</v>
      </c>
      <c r="M45" s="5">
        <v>30000</v>
      </c>
      <c r="N45" s="5">
        <v>35000</v>
      </c>
      <c r="O45" s="5">
        <f t="shared" si="13"/>
        <v>67000</v>
      </c>
    </row>
    <row r="46" spans="1:15" s="472" customFormat="1" ht="12.75" customHeight="1">
      <c r="A46" s="474"/>
      <c r="B46" s="471"/>
      <c r="C46" s="471" t="s">
        <v>104</v>
      </c>
      <c r="D46" s="5">
        <v>6750</v>
      </c>
      <c r="E46" s="5">
        <v>4160</v>
      </c>
      <c r="F46" s="5"/>
      <c r="G46" s="5">
        <f t="shared" si="11"/>
        <v>10910</v>
      </c>
      <c r="H46" s="5">
        <v>10100</v>
      </c>
      <c r="I46" s="5"/>
      <c r="J46" s="5"/>
      <c r="K46" s="5">
        <f t="shared" si="12"/>
        <v>10100</v>
      </c>
      <c r="L46" s="5">
        <v>11600</v>
      </c>
      <c r="M46" s="5"/>
      <c r="N46" s="5"/>
      <c r="O46" s="5">
        <f t="shared" si="13"/>
        <v>11600</v>
      </c>
    </row>
    <row r="47" spans="1:15" s="472" customFormat="1" ht="24">
      <c r="A47" s="474"/>
      <c r="B47" s="471"/>
      <c r="C47" s="492" t="s">
        <v>105</v>
      </c>
      <c r="D47" s="5">
        <v>3650</v>
      </c>
      <c r="E47" s="5">
        <v>1458</v>
      </c>
      <c r="F47" s="5"/>
      <c r="G47" s="5">
        <f>SUM(D47:F47)</f>
        <v>5108</v>
      </c>
      <c r="H47" s="5">
        <v>5800</v>
      </c>
      <c r="I47" s="5"/>
      <c r="J47" s="5"/>
      <c r="K47" s="5">
        <f>SUM(H47:J47)</f>
        <v>5800</v>
      </c>
      <c r="L47" s="5">
        <v>4474</v>
      </c>
      <c r="M47" s="5"/>
      <c r="N47" s="5"/>
      <c r="O47" s="5">
        <f>SUM(L47:N47)</f>
        <v>4474</v>
      </c>
    </row>
    <row r="48" spans="1:15" s="471" customFormat="1" ht="12.75" customHeight="1">
      <c r="A48" s="474"/>
      <c r="B48" s="476"/>
      <c r="C48" s="471" t="s">
        <v>107</v>
      </c>
      <c r="D48" s="5"/>
      <c r="E48" s="5">
        <v>300</v>
      </c>
      <c r="F48" s="5"/>
      <c r="G48" s="5">
        <f>SUM(D48:F48)</f>
        <v>300</v>
      </c>
      <c r="H48" s="5">
        <v>500</v>
      </c>
      <c r="I48" s="5"/>
      <c r="J48" s="5"/>
      <c r="K48" s="5">
        <f>SUM(H48:J48)</f>
        <v>500</v>
      </c>
      <c r="L48" s="5"/>
      <c r="M48" s="5"/>
      <c r="N48" s="5"/>
      <c r="O48" s="5">
        <f>SUM(L48:N48)</f>
        <v>0</v>
      </c>
    </row>
    <row r="49" spans="1:15" s="471" customFormat="1" ht="12.75" customHeight="1">
      <c r="A49" s="474"/>
      <c r="B49" s="476"/>
      <c r="C49" s="491" t="s">
        <v>108</v>
      </c>
      <c r="D49" s="5">
        <v>4000</v>
      </c>
      <c r="E49" s="5"/>
      <c r="F49" s="5">
        <v>1800</v>
      </c>
      <c r="G49" s="5">
        <f>SUM(D49:F49)</f>
        <v>5800</v>
      </c>
      <c r="H49" s="5">
        <v>4000</v>
      </c>
      <c r="I49" s="5"/>
      <c r="J49" s="5"/>
      <c r="K49" s="5">
        <f>SUM(H49:J49)</f>
        <v>4000</v>
      </c>
      <c r="L49" s="5"/>
      <c r="M49" s="5"/>
      <c r="N49" s="5"/>
      <c r="O49" s="5">
        <f>SUM(L49:N49)</f>
        <v>0</v>
      </c>
    </row>
    <row r="50" spans="1:15" s="472" customFormat="1" ht="12.75" customHeight="1">
      <c r="A50" s="474"/>
      <c r="B50" s="477"/>
      <c r="C50" s="471" t="s">
        <v>109</v>
      </c>
      <c r="D50" s="5"/>
      <c r="E50" s="5"/>
      <c r="F50" s="5"/>
      <c r="G50" s="5">
        <f>SUM(D50:F50)</f>
        <v>0</v>
      </c>
      <c r="H50" s="5"/>
      <c r="I50" s="5"/>
      <c r="J50" s="5"/>
      <c r="K50" s="5">
        <f>SUM(H50:J50)</f>
        <v>0</v>
      </c>
      <c r="L50" s="5"/>
      <c r="M50" s="5">
        <v>2200</v>
      </c>
      <c r="N50" s="5"/>
      <c r="O50" s="5">
        <f>SUM(L50:N50)</f>
        <v>2200</v>
      </c>
    </row>
    <row r="51" spans="1:15" s="472" customFormat="1" ht="12.75" customHeight="1">
      <c r="A51" s="474"/>
      <c r="B51" s="478"/>
      <c r="C51" s="471" t="s">
        <v>110</v>
      </c>
      <c r="D51" s="5">
        <v>2500</v>
      </c>
      <c r="E51" s="5">
        <v>1000</v>
      </c>
      <c r="F51" s="5"/>
      <c r="G51" s="5">
        <f>SUM(D51:F51)</f>
        <v>3500</v>
      </c>
      <c r="H51" s="5"/>
      <c r="I51" s="5">
        <v>1500</v>
      </c>
      <c r="J51" s="5"/>
      <c r="K51" s="5">
        <f>SUM(H51:J51)</f>
        <v>1500</v>
      </c>
      <c r="L51" s="5"/>
      <c r="M51" s="5">
        <v>1500</v>
      </c>
      <c r="N51" s="5"/>
      <c r="O51" s="5">
        <f>SUM(L51:N51)</f>
        <v>1500</v>
      </c>
    </row>
    <row r="52" spans="1:15" s="49" customFormat="1" ht="24" customHeight="1">
      <c r="A52" s="493"/>
      <c r="B52" s="22" t="s">
        <v>56</v>
      </c>
      <c r="C52" s="22"/>
      <c r="D52" s="4">
        <f>SUM(D53:D56)</f>
        <v>5500</v>
      </c>
      <c r="E52" s="4">
        <f>SUM(E53:E56)</f>
        <v>13400</v>
      </c>
      <c r="F52" s="4">
        <f>SUM(F53:F56)</f>
        <v>0</v>
      </c>
      <c r="G52" s="4">
        <f aca="true" t="shared" si="14" ref="G52:G66">SUM(D52:F52)</f>
        <v>18900</v>
      </c>
      <c r="H52" s="4">
        <f>SUM(H53:H56)</f>
        <v>0</v>
      </c>
      <c r="I52" s="4">
        <f>SUM(I53:I56)</f>
        <v>6500</v>
      </c>
      <c r="J52" s="4">
        <f>SUM(J53:J56)</f>
        <v>0</v>
      </c>
      <c r="K52" s="4">
        <f aca="true" t="shared" si="15" ref="K52:K66">SUM(H52:J52)</f>
        <v>6500</v>
      </c>
      <c r="L52" s="4">
        <f>SUM(L53:L56)</f>
        <v>0</v>
      </c>
      <c r="M52" s="4">
        <f>SUM(M53:M56)</f>
        <v>5000</v>
      </c>
      <c r="N52" s="4">
        <f>SUM(N53:N56)</f>
        <v>0</v>
      </c>
      <c r="O52" s="4">
        <f aca="true" t="shared" si="16" ref="O52:O66">SUM(L52:N52)</f>
        <v>5000</v>
      </c>
    </row>
    <row r="53" spans="1:15" s="471" customFormat="1" ht="12.75" customHeight="1">
      <c r="A53" s="474"/>
      <c r="C53" s="471" t="s">
        <v>111</v>
      </c>
      <c r="D53" s="5">
        <v>1000</v>
      </c>
      <c r="E53" s="5">
        <v>3400</v>
      </c>
      <c r="F53" s="5"/>
      <c r="G53" s="5">
        <f t="shared" si="14"/>
        <v>4400</v>
      </c>
      <c r="H53" s="5"/>
      <c r="I53" s="5">
        <v>2000</v>
      </c>
      <c r="J53" s="5"/>
      <c r="K53" s="5">
        <f t="shared" si="15"/>
        <v>2000</v>
      </c>
      <c r="L53" s="5"/>
      <c r="M53" s="5">
        <v>2000</v>
      </c>
      <c r="N53" s="5"/>
      <c r="O53" s="5">
        <f t="shared" si="16"/>
        <v>2000</v>
      </c>
    </row>
    <row r="54" spans="1:15" s="471" customFormat="1" ht="12.75" customHeight="1">
      <c r="A54" s="469"/>
      <c r="B54" s="470"/>
      <c r="C54" s="491" t="s">
        <v>112</v>
      </c>
      <c r="D54" s="5"/>
      <c r="E54" s="5"/>
      <c r="F54" s="5"/>
      <c r="G54" s="5">
        <f>SUM(D54:F54)</f>
        <v>0</v>
      </c>
      <c r="H54" s="5"/>
      <c r="I54" s="5">
        <v>1500</v>
      </c>
      <c r="J54" s="5"/>
      <c r="K54" s="5">
        <f>SUM(H54:J54)</f>
        <v>1500</v>
      </c>
      <c r="L54" s="5"/>
      <c r="M54" s="5"/>
      <c r="N54" s="5"/>
      <c r="O54" s="5">
        <f>SUM(L54:N54)</f>
        <v>0</v>
      </c>
    </row>
    <row r="55" spans="1:15" s="471" customFormat="1" ht="12.75" customHeight="1">
      <c r="A55" s="469"/>
      <c r="B55" s="470"/>
      <c r="C55" s="571" t="s">
        <v>83</v>
      </c>
      <c r="D55" s="5">
        <v>4500</v>
      </c>
      <c r="E55" s="5"/>
      <c r="F55" s="5"/>
      <c r="G55" s="5">
        <f t="shared" si="14"/>
        <v>4500</v>
      </c>
      <c r="H55" s="5"/>
      <c r="I55" s="5"/>
      <c r="J55" s="5"/>
      <c r="K55" s="5">
        <f t="shared" si="15"/>
        <v>0</v>
      </c>
      <c r="L55" s="5"/>
      <c r="M55" s="5"/>
      <c r="N55" s="5"/>
      <c r="O55" s="5">
        <f t="shared" si="16"/>
        <v>0</v>
      </c>
    </row>
    <row r="56" spans="1:15" s="471" customFormat="1" ht="12.75" customHeight="1">
      <c r="A56" s="469"/>
      <c r="B56" s="470"/>
      <c r="C56" s="471" t="s">
        <v>376</v>
      </c>
      <c r="D56" s="5"/>
      <c r="E56" s="5">
        <v>10000</v>
      </c>
      <c r="F56" s="5"/>
      <c r="G56" s="5">
        <f t="shared" si="14"/>
        <v>10000</v>
      </c>
      <c r="H56" s="5"/>
      <c r="I56" s="5">
        <v>3000</v>
      </c>
      <c r="J56" s="5"/>
      <c r="K56" s="5">
        <f t="shared" si="15"/>
        <v>3000</v>
      </c>
      <c r="L56" s="5"/>
      <c r="M56" s="5">
        <v>3000</v>
      </c>
      <c r="N56" s="5"/>
      <c r="O56" s="5">
        <f t="shared" si="16"/>
        <v>3000</v>
      </c>
    </row>
    <row r="57" spans="1:15" s="22" customFormat="1" ht="24" customHeight="1">
      <c r="A57" s="108"/>
      <c r="B57" s="494" t="s">
        <v>57</v>
      </c>
      <c r="D57" s="4">
        <f>SUM(D58:D59)</f>
        <v>0</v>
      </c>
      <c r="E57" s="4">
        <f>SUM(E58:E59)</f>
        <v>3750</v>
      </c>
      <c r="F57" s="4">
        <f>SUM(F58:F59)</f>
        <v>0</v>
      </c>
      <c r="G57" s="4">
        <f t="shared" si="14"/>
        <v>3750</v>
      </c>
      <c r="H57" s="4">
        <f>SUM(H58:H59)</f>
        <v>0</v>
      </c>
      <c r="I57" s="4">
        <f>SUM(I58:I59)</f>
        <v>2050</v>
      </c>
      <c r="J57" s="4">
        <f>SUM(J58:J59)</f>
        <v>0</v>
      </c>
      <c r="K57" s="4">
        <f t="shared" si="15"/>
        <v>2050</v>
      </c>
      <c r="L57" s="4">
        <f>SUM(L58:L59)</f>
        <v>0</v>
      </c>
      <c r="M57" s="4">
        <f>SUM(M58:M59)</f>
        <v>1850</v>
      </c>
      <c r="N57" s="4">
        <f>SUM(N58:N59)</f>
        <v>0</v>
      </c>
      <c r="O57" s="4">
        <f t="shared" si="16"/>
        <v>1850</v>
      </c>
    </row>
    <row r="58" spans="1:15" s="471" customFormat="1" ht="12.75" customHeight="1">
      <c r="A58" s="469"/>
      <c r="B58" s="475"/>
      <c r="C58" s="471" t="s">
        <v>113</v>
      </c>
      <c r="D58" s="5"/>
      <c r="E58" s="5">
        <v>500</v>
      </c>
      <c r="F58" s="5"/>
      <c r="G58" s="5">
        <f t="shared" si="14"/>
        <v>500</v>
      </c>
      <c r="H58" s="5"/>
      <c r="I58" s="5">
        <v>500</v>
      </c>
      <c r="J58" s="5"/>
      <c r="K58" s="5">
        <f t="shared" si="15"/>
        <v>500</v>
      </c>
      <c r="L58" s="5"/>
      <c r="M58" s="5">
        <v>500</v>
      </c>
      <c r="N58" s="5"/>
      <c r="O58" s="5">
        <f t="shared" si="16"/>
        <v>500</v>
      </c>
    </row>
    <row r="59" spans="1:15" s="471" customFormat="1" ht="12">
      <c r="A59" s="469"/>
      <c r="B59" s="475"/>
      <c r="C59" s="491" t="s">
        <v>114</v>
      </c>
      <c r="D59" s="5"/>
      <c r="E59" s="5">
        <v>3250</v>
      </c>
      <c r="F59" s="5"/>
      <c r="G59" s="5">
        <f t="shared" si="14"/>
        <v>3250</v>
      </c>
      <c r="H59" s="5"/>
      <c r="I59" s="5">
        <v>1550</v>
      </c>
      <c r="J59" s="5"/>
      <c r="K59" s="5">
        <f t="shared" si="15"/>
        <v>1550</v>
      </c>
      <c r="L59" s="5"/>
      <c r="M59" s="5">
        <v>1350</v>
      </c>
      <c r="N59" s="5"/>
      <c r="O59" s="5">
        <f t="shared" si="16"/>
        <v>1350</v>
      </c>
    </row>
    <row r="60" spans="1:15" s="22" customFormat="1" ht="24" customHeight="1">
      <c r="A60" s="108"/>
      <c r="B60" s="494" t="s">
        <v>58</v>
      </c>
      <c r="D60" s="4">
        <f>SUM(D61:D64)</f>
        <v>4000</v>
      </c>
      <c r="E60" s="4">
        <f>SUM(E61:E64)</f>
        <v>1880</v>
      </c>
      <c r="F60" s="4">
        <f>SUM(F61:F64)</f>
        <v>0</v>
      </c>
      <c r="G60" s="4">
        <f t="shared" si="14"/>
        <v>5880</v>
      </c>
      <c r="H60" s="4">
        <f>SUM(H61:H64)</f>
        <v>0</v>
      </c>
      <c r="I60" s="4">
        <f>SUM(I61:I64)</f>
        <v>5198</v>
      </c>
      <c r="J60" s="4">
        <f>SUM(J61:J64)</f>
        <v>0</v>
      </c>
      <c r="K60" s="4">
        <f t="shared" si="15"/>
        <v>5198</v>
      </c>
      <c r="L60" s="4">
        <f>SUM(L61:L64)</f>
        <v>0</v>
      </c>
      <c r="M60" s="4">
        <f>SUM(M61:M64)</f>
        <v>12086</v>
      </c>
      <c r="N60" s="4">
        <f>SUM(N61:N64)</f>
        <v>0</v>
      </c>
      <c r="O60" s="4">
        <f t="shared" si="16"/>
        <v>12086</v>
      </c>
    </row>
    <row r="61" spans="1:15" s="472" customFormat="1" ht="12.75" customHeight="1">
      <c r="A61" s="469"/>
      <c r="B61" s="475"/>
      <c r="C61" s="491" t="s">
        <v>115</v>
      </c>
      <c r="D61" s="5">
        <v>2000</v>
      </c>
      <c r="E61" s="5">
        <v>500</v>
      </c>
      <c r="F61" s="5"/>
      <c r="G61" s="5">
        <f t="shared" si="14"/>
        <v>2500</v>
      </c>
      <c r="H61" s="5"/>
      <c r="I61" s="5">
        <v>1698</v>
      </c>
      <c r="J61" s="5"/>
      <c r="K61" s="5">
        <f t="shared" si="15"/>
        <v>1698</v>
      </c>
      <c r="L61" s="5"/>
      <c r="M61" s="5">
        <v>5086</v>
      </c>
      <c r="N61" s="5"/>
      <c r="O61" s="5">
        <f t="shared" si="16"/>
        <v>5086</v>
      </c>
    </row>
    <row r="62" spans="1:15" s="472" customFormat="1" ht="12.75" customHeight="1">
      <c r="A62" s="469"/>
      <c r="B62" s="475"/>
      <c r="C62" s="471" t="s">
        <v>116</v>
      </c>
      <c r="D62" s="5">
        <v>2000</v>
      </c>
      <c r="E62" s="5"/>
      <c r="F62" s="5"/>
      <c r="G62" s="5">
        <f t="shared" si="14"/>
        <v>2000</v>
      </c>
      <c r="H62" s="5"/>
      <c r="I62" s="5">
        <v>1000</v>
      </c>
      <c r="J62" s="5"/>
      <c r="K62" s="5">
        <f t="shared" si="15"/>
        <v>1000</v>
      </c>
      <c r="L62" s="5"/>
      <c r="M62" s="5">
        <v>1000</v>
      </c>
      <c r="N62" s="5"/>
      <c r="O62" s="5">
        <f t="shared" si="16"/>
        <v>1000</v>
      </c>
    </row>
    <row r="63" spans="1:15" s="472" customFormat="1" ht="12.75" customHeight="1">
      <c r="A63" s="469"/>
      <c r="B63" s="475"/>
      <c r="C63" s="471" t="s">
        <v>117</v>
      </c>
      <c r="D63" s="5"/>
      <c r="E63" s="5">
        <v>1380</v>
      </c>
      <c r="F63" s="5"/>
      <c r="G63" s="5">
        <f t="shared" si="14"/>
        <v>1380</v>
      </c>
      <c r="H63" s="5"/>
      <c r="I63" s="5">
        <v>2500</v>
      </c>
      <c r="J63" s="5"/>
      <c r="K63" s="5">
        <f t="shared" si="15"/>
        <v>2500</v>
      </c>
      <c r="L63" s="5"/>
      <c r="M63" s="5">
        <v>2500</v>
      </c>
      <c r="N63" s="5"/>
      <c r="O63" s="5">
        <f t="shared" si="16"/>
        <v>2500</v>
      </c>
    </row>
    <row r="64" spans="1:15" s="472" customFormat="1" ht="12.75" customHeight="1">
      <c r="A64" s="469"/>
      <c r="B64" s="475"/>
      <c r="C64" s="471" t="s">
        <v>83</v>
      </c>
      <c r="D64" s="5"/>
      <c r="E64" s="5"/>
      <c r="F64" s="5"/>
      <c r="G64" s="5">
        <f t="shared" si="14"/>
        <v>0</v>
      </c>
      <c r="H64" s="5"/>
      <c r="I64" s="5"/>
      <c r="J64" s="5"/>
      <c r="K64" s="5">
        <f t="shared" si="15"/>
        <v>0</v>
      </c>
      <c r="L64" s="5"/>
      <c r="M64" s="5">
        <v>3500</v>
      </c>
      <c r="N64" s="5"/>
      <c r="O64" s="5">
        <f t="shared" si="16"/>
        <v>3500</v>
      </c>
    </row>
    <row r="65" spans="1:15" s="22" customFormat="1" ht="24" customHeight="1">
      <c r="A65" s="108"/>
      <c r="B65" s="494" t="s">
        <v>59</v>
      </c>
      <c r="D65" s="4">
        <f>SUM(D66:D66)</f>
        <v>0</v>
      </c>
      <c r="E65" s="4">
        <f>SUM(E66:E66)</f>
        <v>0</v>
      </c>
      <c r="F65" s="4">
        <f>SUM(F66:F66)</f>
        <v>0</v>
      </c>
      <c r="G65" s="4">
        <f t="shared" si="14"/>
        <v>0</v>
      </c>
      <c r="H65" s="4">
        <f>SUM(H66:H66)</f>
        <v>4750</v>
      </c>
      <c r="I65" s="4">
        <f>SUM(I66:I66)</f>
        <v>0</v>
      </c>
      <c r="J65" s="4">
        <f>SUM(J66:J66)</f>
        <v>4750</v>
      </c>
      <c r="K65" s="4">
        <f t="shared" si="15"/>
        <v>9500</v>
      </c>
      <c r="L65" s="4">
        <f>SUM(L66:L66)</f>
        <v>2250</v>
      </c>
      <c r="M65" s="4">
        <f>SUM(M66:M66)</f>
        <v>0</v>
      </c>
      <c r="N65" s="4">
        <f>SUM(N66:N66)</f>
        <v>2250</v>
      </c>
      <c r="O65" s="4">
        <f t="shared" si="16"/>
        <v>4500</v>
      </c>
    </row>
    <row r="66" spans="1:15" s="472" customFormat="1" ht="12.75" customHeight="1">
      <c r="A66" s="469"/>
      <c r="B66" s="475"/>
      <c r="C66" s="471" t="s">
        <v>118</v>
      </c>
      <c r="D66" s="5"/>
      <c r="E66" s="5"/>
      <c r="F66" s="5"/>
      <c r="G66" s="5">
        <f t="shared" si="14"/>
        <v>0</v>
      </c>
      <c r="H66" s="5">
        <v>4750</v>
      </c>
      <c r="I66" s="5"/>
      <c r="J66" s="5">
        <v>4750</v>
      </c>
      <c r="K66" s="5">
        <f t="shared" si="15"/>
        <v>9500</v>
      </c>
      <c r="L66" s="5">
        <v>2250</v>
      </c>
      <c r="M66" s="5"/>
      <c r="N66" s="5">
        <v>2250</v>
      </c>
      <c r="O66" s="5">
        <f t="shared" si="16"/>
        <v>4500</v>
      </c>
    </row>
    <row r="67" spans="1:15" s="483" customFormat="1" ht="24" customHeight="1">
      <c r="A67" s="479" t="s">
        <v>119</v>
      </c>
      <c r="B67" s="480"/>
      <c r="C67" s="481"/>
      <c r="D67" s="482">
        <f>D7+D17+D23+D32+D43+D52+D57+D60+D65+D15</f>
        <v>82032</v>
      </c>
      <c r="E67" s="482">
        <f aca="true" t="shared" si="17" ref="E67:O67">E7+E17+E23+E32+E43+E52+E57+E60+E65+E15</f>
        <v>57311</v>
      </c>
      <c r="F67" s="482">
        <f t="shared" si="17"/>
        <v>11401</v>
      </c>
      <c r="G67" s="482">
        <f t="shared" si="17"/>
        <v>150744</v>
      </c>
      <c r="H67" s="482">
        <f t="shared" si="17"/>
        <v>70787</v>
      </c>
      <c r="I67" s="482">
        <f t="shared" si="17"/>
        <v>65122</v>
      </c>
      <c r="J67" s="482">
        <f t="shared" si="17"/>
        <v>7250</v>
      </c>
      <c r="K67" s="482">
        <f t="shared" si="17"/>
        <v>143159</v>
      </c>
      <c r="L67" s="482">
        <f t="shared" si="17"/>
        <v>45364</v>
      </c>
      <c r="M67" s="482">
        <f t="shared" si="17"/>
        <v>72786</v>
      </c>
      <c r="N67" s="482">
        <f t="shared" si="17"/>
        <v>39970</v>
      </c>
      <c r="O67" s="482">
        <f t="shared" si="17"/>
        <v>158120</v>
      </c>
    </row>
    <row r="68" spans="2:15" s="2" customFormat="1" ht="12">
      <c r="B68" s="478"/>
      <c r="C68" s="47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</row>
    <row r="69" spans="2:15" s="2" customFormat="1" ht="12">
      <c r="B69" s="478"/>
      <c r="C69" s="484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</row>
    <row r="70" spans="2:15" s="2" customFormat="1" ht="12">
      <c r="B70" s="478"/>
      <c r="C70" s="484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</row>
    <row r="71" ht="12">
      <c r="C71" s="484"/>
    </row>
    <row r="72" ht="12">
      <c r="C72" s="484"/>
    </row>
    <row r="73" ht="12">
      <c r="C73" s="484"/>
    </row>
  </sheetData>
  <printOptions horizontalCentered="1"/>
  <pageMargins left="0.7874015748031497" right="0.7874015748031497" top="0.5905511811023623" bottom="0.5905511811023623" header="0.7086614173228347" footer="0.7086614173228347"/>
  <pageSetup firstPageNumber="2" useFirstPageNumber="1" fitToHeight="2" horizontalDpi="600" verticalDpi="600" orientation="landscape" paperSize="9" scale="65" r:id="rId1"/>
  <headerFooter alignWithMargins="0">
    <oddFooter>&amp;R&amp;"Times New Roman,Grassetto"&amp;14&amp;P</oddFooter>
  </headerFooter>
  <rowBreaks count="1" manualBreakCount="1">
    <brk id="4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S17"/>
  <sheetViews>
    <sheetView zoomScale="75" zoomScaleNormal="75" workbookViewId="0" topLeftCell="B1">
      <selection activeCell="B1" sqref="B1"/>
    </sheetView>
  </sheetViews>
  <sheetFormatPr defaultColWidth="9.140625" defaultRowHeight="12.75"/>
  <cols>
    <col min="1" max="1" width="5.7109375" style="545" hidden="1" customWidth="1"/>
    <col min="2" max="2" width="4.28125" style="21" customWidth="1"/>
    <col min="3" max="3" width="39.28125" style="66" customWidth="1"/>
    <col min="4" max="4" width="6.28125" style="96" hidden="1" customWidth="1"/>
    <col min="5" max="5" width="9.140625" style="135" customWidth="1"/>
    <col min="6" max="7" width="8.28125" style="135" customWidth="1"/>
    <col min="8" max="8" width="8.28125" style="94" hidden="1" customWidth="1"/>
    <col min="9" max="9" width="6.28125" style="96" hidden="1" customWidth="1"/>
    <col min="10" max="12" width="8.28125" style="8" customWidth="1"/>
    <col min="13" max="13" width="8.28125" style="143" hidden="1" customWidth="1"/>
    <col min="14" max="14" width="6.28125" style="96" hidden="1" customWidth="1"/>
    <col min="15" max="17" width="8.28125" style="8" customWidth="1"/>
    <col min="18" max="18" width="8.28125" style="143" hidden="1" customWidth="1"/>
    <col min="19" max="19" width="30.57421875" style="39" customWidth="1"/>
    <col min="20" max="16384" width="9.140625" style="3" customWidth="1"/>
  </cols>
  <sheetData>
    <row r="1" spans="1:19" s="15" customFormat="1" ht="19.5">
      <c r="A1" s="113"/>
      <c r="B1" s="103" t="s">
        <v>295</v>
      </c>
      <c r="C1" s="44"/>
      <c r="D1" s="81"/>
      <c r="E1" s="122"/>
      <c r="F1" s="122"/>
      <c r="G1" s="122"/>
      <c r="H1" s="81"/>
      <c r="I1" s="81"/>
      <c r="J1" s="14"/>
      <c r="K1" s="14"/>
      <c r="L1" s="14"/>
      <c r="M1" s="19"/>
      <c r="N1" s="81"/>
      <c r="O1" s="14"/>
      <c r="P1" s="14"/>
      <c r="Q1" s="14"/>
      <c r="R1" s="19"/>
      <c r="S1" s="40"/>
    </row>
    <row r="2" spans="1:19" s="1" customFormat="1" ht="19.5">
      <c r="A2" s="113"/>
      <c r="B2" s="103" t="s">
        <v>67</v>
      </c>
      <c r="C2" s="45"/>
      <c r="D2" s="81"/>
      <c r="E2" s="123"/>
      <c r="F2" s="123"/>
      <c r="G2" s="124"/>
      <c r="H2" s="81"/>
      <c r="I2" s="81"/>
      <c r="J2" s="19"/>
      <c r="K2" s="19"/>
      <c r="L2" s="6"/>
      <c r="M2" s="6"/>
      <c r="N2" s="81"/>
      <c r="O2" s="19"/>
      <c r="P2" s="19"/>
      <c r="Q2" s="6"/>
      <c r="R2" s="6"/>
      <c r="S2" s="41"/>
    </row>
    <row r="3" spans="1:19" s="2" customFormat="1" ht="12.75">
      <c r="A3" s="540"/>
      <c r="B3" s="50"/>
      <c r="C3" s="46"/>
      <c r="D3" s="94"/>
      <c r="E3" s="125"/>
      <c r="F3" s="125"/>
      <c r="G3" s="145"/>
      <c r="H3" s="94"/>
      <c r="I3" s="94"/>
      <c r="J3" s="7"/>
      <c r="K3" s="7"/>
      <c r="L3" s="23"/>
      <c r="M3" s="23"/>
      <c r="N3" s="94"/>
      <c r="O3" s="7"/>
      <c r="P3" s="7"/>
      <c r="Q3" s="23"/>
      <c r="R3" s="23"/>
      <c r="S3" s="37" t="s">
        <v>47</v>
      </c>
    </row>
    <row r="4" spans="1:19" s="209" customFormat="1" ht="12.75">
      <c r="A4" s="541"/>
      <c r="B4" s="203"/>
      <c r="C4" s="204"/>
      <c r="D4" s="199"/>
      <c r="E4" s="189">
        <v>2001</v>
      </c>
      <c r="F4" s="192"/>
      <c r="G4" s="219"/>
      <c r="H4" s="206"/>
      <c r="I4" s="199"/>
      <c r="J4" s="189">
        <v>2002</v>
      </c>
      <c r="K4" s="192"/>
      <c r="L4" s="193"/>
      <c r="M4" s="207"/>
      <c r="N4" s="199"/>
      <c r="O4" s="189">
        <v>2003</v>
      </c>
      <c r="P4" s="192"/>
      <c r="Q4" s="193"/>
      <c r="R4" s="207"/>
      <c r="S4" s="218"/>
    </row>
    <row r="5" spans="1:19" ht="39" customHeight="1">
      <c r="A5" s="91"/>
      <c r="B5" s="155" t="s">
        <v>130</v>
      </c>
      <c r="C5" s="180"/>
      <c r="D5" s="83"/>
      <c r="E5" s="519" t="s">
        <v>48</v>
      </c>
      <c r="F5" s="129"/>
      <c r="G5" s="186"/>
      <c r="H5" s="109"/>
      <c r="I5" s="83"/>
      <c r="J5" s="18" t="s">
        <v>48</v>
      </c>
      <c r="K5" s="12"/>
      <c r="L5" s="186"/>
      <c r="M5" s="116"/>
      <c r="N5" s="83"/>
      <c r="O5" s="18" t="s">
        <v>48</v>
      </c>
      <c r="P5" s="12"/>
      <c r="Q5" s="186"/>
      <c r="R5" s="116"/>
      <c r="S5" s="64" t="s">
        <v>131</v>
      </c>
    </row>
    <row r="6" spans="1:19" s="21" customFormat="1" ht="63.75">
      <c r="A6" s="554" t="s">
        <v>132</v>
      </c>
      <c r="B6" s="13"/>
      <c r="C6" s="48"/>
      <c r="D6" s="183" t="s">
        <v>133</v>
      </c>
      <c r="E6" s="130" t="s">
        <v>134</v>
      </c>
      <c r="F6" s="130" t="s">
        <v>51</v>
      </c>
      <c r="G6" s="131" t="s">
        <v>52</v>
      </c>
      <c r="H6" s="84"/>
      <c r="I6" s="183" t="s">
        <v>133</v>
      </c>
      <c r="J6" s="130" t="s">
        <v>134</v>
      </c>
      <c r="K6" s="20" t="s">
        <v>51</v>
      </c>
      <c r="L6" s="131" t="s">
        <v>52</v>
      </c>
      <c r="M6" s="141"/>
      <c r="N6" s="183" t="s">
        <v>133</v>
      </c>
      <c r="O6" s="130" t="s">
        <v>134</v>
      </c>
      <c r="P6" s="20" t="s">
        <v>51</v>
      </c>
      <c r="Q6" s="131" t="s">
        <v>52</v>
      </c>
      <c r="R6" s="118"/>
      <c r="S6" s="63"/>
    </row>
    <row r="7" spans="1:19" s="49" customFormat="1" ht="24.75" customHeight="1">
      <c r="A7" s="536"/>
      <c r="B7" s="73" t="s">
        <v>124</v>
      </c>
      <c r="C7" s="67"/>
      <c r="D7" s="85"/>
      <c r="E7" s="579">
        <f>SUM(E8:E9)</f>
        <v>4200</v>
      </c>
      <c r="F7" s="579">
        <f>SUM(F8:F9)</f>
        <v>0</v>
      </c>
      <c r="G7" s="579">
        <f>SUM(G8:G9)</f>
        <v>0</v>
      </c>
      <c r="H7" s="85"/>
      <c r="I7" s="85"/>
      <c r="J7" s="579">
        <f>SUM(J8:J9)</f>
        <v>0</v>
      </c>
      <c r="K7" s="579">
        <f>SUM(K8:K9)</f>
        <v>0</v>
      </c>
      <c r="L7" s="579">
        <f>SUM(L8:L9)</f>
        <v>0</v>
      </c>
      <c r="M7" s="149"/>
      <c r="N7" s="85"/>
      <c r="O7" s="579">
        <f>SUM(O8:O9)</f>
        <v>0</v>
      </c>
      <c r="P7" s="579">
        <f>SUM(P8:P9)</f>
        <v>0</v>
      </c>
      <c r="Q7" s="579">
        <f>SUM(Q8:Q9)</f>
        <v>0</v>
      </c>
      <c r="R7" s="119"/>
      <c r="S7" s="80"/>
    </row>
    <row r="8" spans="1:19" s="57" customFormat="1" ht="24.75" customHeight="1">
      <c r="A8" s="547">
        <v>175</v>
      </c>
      <c r="B8" s="363"/>
      <c r="C8" s="512" t="s">
        <v>26</v>
      </c>
      <c r="D8" s="362">
        <v>727</v>
      </c>
      <c r="E8" s="153">
        <v>3000</v>
      </c>
      <c r="F8" s="153"/>
      <c r="G8" s="153"/>
      <c r="H8" s="85"/>
      <c r="I8" s="85"/>
      <c r="J8" s="153"/>
      <c r="K8" s="153"/>
      <c r="L8" s="153"/>
      <c r="M8" s="60"/>
      <c r="N8" s="85"/>
      <c r="O8" s="153"/>
      <c r="P8" s="153"/>
      <c r="Q8" s="153"/>
      <c r="R8" s="53"/>
      <c r="S8" s="80" t="s">
        <v>251</v>
      </c>
    </row>
    <row r="9" spans="1:19" s="57" customFormat="1" ht="36">
      <c r="A9" s="536">
        <v>611</v>
      </c>
      <c r="B9" s="73"/>
      <c r="C9" s="46" t="s">
        <v>3</v>
      </c>
      <c r="D9" s="85">
        <v>2423</v>
      </c>
      <c r="E9" s="153">
        <v>1200</v>
      </c>
      <c r="F9" s="153"/>
      <c r="G9" s="153"/>
      <c r="H9" s="85"/>
      <c r="I9" s="85"/>
      <c r="J9" s="153"/>
      <c r="K9" s="153"/>
      <c r="L9" s="153"/>
      <c r="M9" s="60"/>
      <c r="N9" s="85"/>
      <c r="O9" s="153"/>
      <c r="P9" s="153"/>
      <c r="Q9" s="153"/>
      <c r="R9" s="53"/>
      <c r="S9" s="80" t="s">
        <v>251</v>
      </c>
    </row>
    <row r="10" spans="1:19" s="49" customFormat="1" ht="24.75" customHeight="1">
      <c r="A10" s="536"/>
      <c r="B10" s="73" t="s">
        <v>126</v>
      </c>
      <c r="C10" s="67"/>
      <c r="D10" s="85"/>
      <c r="E10" s="579">
        <f>SUM(E11:E12)</f>
        <v>1200</v>
      </c>
      <c r="F10" s="579">
        <f>SUM(F11:F12)</f>
        <v>0</v>
      </c>
      <c r="G10" s="579">
        <f>SUM(G11:G12)</f>
        <v>0</v>
      </c>
      <c r="H10" s="85"/>
      <c r="I10" s="85"/>
      <c r="J10" s="579">
        <f>SUM(J11:J12)</f>
        <v>0</v>
      </c>
      <c r="K10" s="579">
        <f>SUM(K11:K12)</f>
        <v>0</v>
      </c>
      <c r="L10" s="579">
        <f>SUM(L11:L12)</f>
        <v>1800</v>
      </c>
      <c r="M10" s="149"/>
      <c r="N10" s="85"/>
      <c r="O10" s="579">
        <f>SUM(O11:O12)</f>
        <v>0</v>
      </c>
      <c r="P10" s="579">
        <f>SUM(P11:P12)</f>
        <v>0</v>
      </c>
      <c r="Q10" s="579">
        <f>SUM(Q11:Q12)</f>
        <v>0</v>
      </c>
      <c r="R10" s="119"/>
      <c r="S10" s="80"/>
    </row>
    <row r="11" spans="1:19" s="57" customFormat="1" ht="24">
      <c r="A11" s="536">
        <v>177</v>
      </c>
      <c r="B11" s="73"/>
      <c r="C11" s="513" t="s">
        <v>27</v>
      </c>
      <c r="D11" s="85"/>
      <c r="E11" s="153"/>
      <c r="F11" s="153"/>
      <c r="G11" s="153"/>
      <c r="H11" s="85"/>
      <c r="I11" s="85">
        <v>275</v>
      </c>
      <c r="J11" s="153"/>
      <c r="K11" s="153"/>
      <c r="L11" s="153">
        <v>1800</v>
      </c>
      <c r="M11" s="60"/>
      <c r="N11" s="85"/>
      <c r="O11" s="153"/>
      <c r="P11" s="153"/>
      <c r="Q11" s="153"/>
      <c r="R11" s="53"/>
      <c r="S11" s="384" t="s">
        <v>28</v>
      </c>
    </row>
    <row r="12" spans="1:19" s="57" customFormat="1" ht="24">
      <c r="A12" s="536">
        <v>386</v>
      </c>
      <c r="B12" s="73"/>
      <c r="C12" s="575" t="s">
        <v>410</v>
      </c>
      <c r="D12" s="85">
        <v>2473</v>
      </c>
      <c r="E12" s="153">
        <v>1200</v>
      </c>
      <c r="F12" s="153"/>
      <c r="G12" s="153"/>
      <c r="H12" s="85"/>
      <c r="I12" s="85"/>
      <c r="J12" s="153"/>
      <c r="K12" s="153"/>
      <c r="L12" s="153"/>
      <c r="M12" s="60"/>
      <c r="N12" s="85"/>
      <c r="O12" s="153"/>
      <c r="P12" s="153"/>
      <c r="Q12" s="153"/>
      <c r="R12" s="53"/>
      <c r="S12" s="574" t="s">
        <v>387</v>
      </c>
    </row>
    <row r="13" spans="1:19" s="24" customFormat="1" ht="30" customHeight="1">
      <c r="A13" s="536"/>
      <c r="B13" s="73" t="s">
        <v>84</v>
      </c>
      <c r="C13" s="46"/>
      <c r="D13" s="85"/>
      <c r="E13" s="579">
        <f>SUM(E14)</f>
        <v>0</v>
      </c>
      <c r="F13" s="579">
        <f>SUM(F14)</f>
        <v>0</v>
      </c>
      <c r="G13" s="579">
        <f>SUM(G14)</f>
        <v>0</v>
      </c>
      <c r="H13" s="85"/>
      <c r="I13" s="85"/>
      <c r="J13" s="579">
        <f>SUM(J14)</f>
        <v>0</v>
      </c>
      <c r="K13" s="579">
        <f>SUM(K14)</f>
        <v>0</v>
      </c>
      <c r="L13" s="579">
        <f>SUM(L14)</f>
        <v>0</v>
      </c>
      <c r="M13" s="60"/>
      <c r="N13" s="85"/>
      <c r="O13" s="579">
        <f>SUM(O14)</f>
        <v>0</v>
      </c>
      <c r="P13" s="579">
        <f>SUM(P14)</f>
        <v>1200</v>
      </c>
      <c r="Q13" s="579">
        <f>SUM(Q14)</f>
        <v>0</v>
      </c>
      <c r="R13" s="53"/>
      <c r="S13" s="80"/>
    </row>
    <row r="14" spans="1:19" s="24" customFormat="1" ht="12">
      <c r="A14" s="536">
        <v>643</v>
      </c>
      <c r="B14" s="73"/>
      <c r="C14" s="380" t="s">
        <v>290</v>
      </c>
      <c r="D14" s="85"/>
      <c r="E14" s="153"/>
      <c r="F14" s="153"/>
      <c r="G14" s="153"/>
      <c r="H14" s="85"/>
      <c r="I14" s="85"/>
      <c r="J14" s="153"/>
      <c r="K14" s="153"/>
      <c r="L14" s="153"/>
      <c r="M14" s="60"/>
      <c r="N14" s="85">
        <v>2424</v>
      </c>
      <c r="O14" s="153"/>
      <c r="P14" s="153">
        <v>1200</v>
      </c>
      <c r="Q14" s="153"/>
      <c r="R14" s="53"/>
      <c r="S14" s="390" t="s">
        <v>252</v>
      </c>
    </row>
    <row r="15" spans="1:19" s="17" customFormat="1" ht="24.75" customHeight="1">
      <c r="A15" s="86"/>
      <c r="B15" s="16"/>
      <c r="C15" s="69"/>
      <c r="D15" s="86"/>
      <c r="E15" s="138">
        <f>+E7+E10+E13</f>
        <v>5400</v>
      </c>
      <c r="F15" s="138">
        <f>+F7+F10+F13</f>
        <v>0</v>
      </c>
      <c r="G15" s="138">
        <f>+G7+G10+G13</f>
        <v>0</v>
      </c>
      <c r="H15" s="84"/>
      <c r="I15" s="86"/>
      <c r="J15" s="138">
        <f>+J7+J10+J13</f>
        <v>0</v>
      </c>
      <c r="K15" s="138">
        <f>+K7+K10+K13</f>
        <v>0</v>
      </c>
      <c r="L15" s="138">
        <f>+L7+L10+L13</f>
        <v>1800</v>
      </c>
      <c r="M15" s="142"/>
      <c r="N15" s="86"/>
      <c r="O15" s="138">
        <f>+O7+O10+O13</f>
        <v>0</v>
      </c>
      <c r="P15" s="138">
        <f>+P7+P10+P13</f>
        <v>1200</v>
      </c>
      <c r="Q15" s="138">
        <f>+Q7+Q10+Q13</f>
        <v>0</v>
      </c>
      <c r="R15" s="144"/>
      <c r="S15" s="284"/>
    </row>
    <row r="16" spans="1:19" s="57" customFormat="1" ht="12.75">
      <c r="A16" s="231"/>
      <c r="C16" s="66"/>
      <c r="D16" s="102"/>
      <c r="E16" s="165"/>
      <c r="F16" s="165"/>
      <c r="G16" s="165"/>
      <c r="H16" s="115"/>
      <c r="I16" s="102"/>
      <c r="J16" s="54"/>
      <c r="K16" s="54"/>
      <c r="L16" s="54"/>
      <c r="M16" s="53"/>
      <c r="N16" s="102"/>
      <c r="O16" s="54"/>
      <c r="P16" s="54"/>
      <c r="Q16" s="54"/>
      <c r="R16" s="53"/>
      <c r="S16" s="55"/>
    </row>
    <row r="17" spans="1:19" s="57" customFormat="1" ht="12.75">
      <c r="A17" s="231"/>
      <c r="C17" s="66"/>
      <c r="D17" s="102"/>
      <c r="E17" s="165"/>
      <c r="F17" s="165"/>
      <c r="G17" s="165"/>
      <c r="H17" s="115"/>
      <c r="I17" s="102"/>
      <c r="J17" s="54"/>
      <c r="K17" s="54"/>
      <c r="L17" s="54"/>
      <c r="M17" s="53"/>
      <c r="N17" s="102"/>
      <c r="O17" s="54"/>
      <c r="P17" s="54"/>
      <c r="Q17" s="54"/>
      <c r="R17" s="53"/>
      <c r="S17" s="55"/>
    </row>
  </sheetData>
  <printOptions gridLines="1" horizontalCentered="1"/>
  <pageMargins left="0.3937007874015748" right="0.3937007874015748" top="0.5905511811023623" bottom="0.61" header="0.5118110236220472" footer="0.31"/>
  <pageSetup firstPageNumber="26" useFirstPageNumber="1" horizontalDpi="600" verticalDpi="600" orientation="landscape" paperSize="9" scale="65" r:id="rId1"/>
  <headerFooter alignWithMargins="0">
    <oddFooter>&amp;R&amp;"Times New Roman,Grassetto"&amp;14&amp;P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S18"/>
  <sheetViews>
    <sheetView zoomScale="75" zoomScaleNormal="75" workbookViewId="0" topLeftCell="B1">
      <selection activeCell="B1" sqref="B1"/>
    </sheetView>
  </sheetViews>
  <sheetFormatPr defaultColWidth="9.140625" defaultRowHeight="12.75"/>
  <cols>
    <col min="1" max="1" width="5.7109375" style="545" hidden="1" customWidth="1"/>
    <col min="2" max="2" width="4.28125" style="21" customWidth="1"/>
    <col min="3" max="3" width="43.8515625" style="66" customWidth="1"/>
    <col min="4" max="4" width="6.28125" style="96" hidden="1" customWidth="1"/>
    <col min="5" max="7" width="8.28125" style="135" customWidth="1"/>
    <col min="8" max="8" width="8.28125" style="94" hidden="1" customWidth="1"/>
    <col min="9" max="9" width="6.28125" style="96" hidden="1" customWidth="1"/>
    <col min="10" max="12" width="8.28125" style="8" customWidth="1"/>
    <col min="13" max="13" width="8.28125" style="143" hidden="1" customWidth="1"/>
    <col min="14" max="14" width="5.28125" style="96" hidden="1" customWidth="1"/>
    <col min="15" max="17" width="8.28125" style="8" customWidth="1"/>
    <col min="18" max="18" width="8.28125" style="143" hidden="1" customWidth="1"/>
    <col min="19" max="19" width="30.57421875" style="39" customWidth="1"/>
    <col min="20" max="16384" width="9.140625" style="3" customWidth="1"/>
  </cols>
  <sheetData>
    <row r="1" spans="1:19" s="15" customFormat="1" ht="19.5">
      <c r="A1" s="113"/>
      <c r="B1" s="103" t="s">
        <v>295</v>
      </c>
      <c r="C1" s="44"/>
      <c r="D1" s="81"/>
      <c r="E1" s="122"/>
      <c r="F1" s="122"/>
      <c r="G1" s="122"/>
      <c r="H1" s="81"/>
      <c r="I1" s="81"/>
      <c r="J1" s="14"/>
      <c r="K1" s="14"/>
      <c r="L1" s="14"/>
      <c r="M1" s="19"/>
      <c r="N1" s="81"/>
      <c r="O1" s="14"/>
      <c r="P1" s="14"/>
      <c r="Q1" s="14"/>
      <c r="R1" s="19"/>
      <c r="S1" s="40"/>
    </row>
    <row r="2" spans="1:19" s="1" customFormat="1" ht="19.5">
      <c r="A2" s="113"/>
      <c r="B2" s="103" t="s">
        <v>68</v>
      </c>
      <c r="C2" s="45"/>
      <c r="D2" s="81"/>
      <c r="E2" s="123"/>
      <c r="F2" s="123"/>
      <c r="G2" s="124"/>
      <c r="H2" s="81"/>
      <c r="I2" s="81"/>
      <c r="J2" s="19"/>
      <c r="K2" s="19"/>
      <c r="L2" s="6"/>
      <c r="M2" s="6"/>
      <c r="N2" s="81"/>
      <c r="O2" s="19"/>
      <c r="P2" s="19"/>
      <c r="Q2" s="6"/>
      <c r="R2" s="6"/>
      <c r="S2" s="41"/>
    </row>
    <row r="3" spans="1:19" s="2" customFormat="1" ht="12.75">
      <c r="A3" s="540"/>
      <c r="B3" s="50"/>
      <c r="C3" s="46"/>
      <c r="D3" s="94"/>
      <c r="E3" s="125"/>
      <c r="F3" s="125"/>
      <c r="G3" s="145"/>
      <c r="H3" s="94"/>
      <c r="I3" s="94"/>
      <c r="J3" s="7"/>
      <c r="K3" s="7"/>
      <c r="L3" s="23"/>
      <c r="M3" s="23"/>
      <c r="N3" s="94"/>
      <c r="O3" s="7"/>
      <c r="P3" s="7"/>
      <c r="Q3" s="23"/>
      <c r="R3" s="23"/>
      <c r="S3" s="37" t="s">
        <v>47</v>
      </c>
    </row>
    <row r="4" spans="1:19" s="209" customFormat="1" ht="12.75">
      <c r="A4" s="541"/>
      <c r="B4" s="203"/>
      <c r="C4" s="204"/>
      <c r="D4" s="199"/>
      <c r="E4" s="189">
        <v>2001</v>
      </c>
      <c r="F4" s="192"/>
      <c r="G4" s="219"/>
      <c r="H4" s="206"/>
      <c r="I4" s="199"/>
      <c r="J4" s="189">
        <v>2002</v>
      </c>
      <c r="K4" s="192"/>
      <c r="L4" s="193"/>
      <c r="M4" s="207"/>
      <c r="N4" s="199"/>
      <c r="O4" s="189">
        <v>2003</v>
      </c>
      <c r="P4" s="192"/>
      <c r="Q4" s="193"/>
      <c r="R4" s="207"/>
      <c r="S4" s="218"/>
    </row>
    <row r="5" spans="1:19" ht="39" customHeight="1">
      <c r="A5" s="91"/>
      <c r="B5" s="155" t="s">
        <v>130</v>
      </c>
      <c r="C5" s="180"/>
      <c r="D5" s="83"/>
      <c r="E5" s="519" t="s">
        <v>48</v>
      </c>
      <c r="F5" s="129"/>
      <c r="G5" s="186"/>
      <c r="H5" s="109"/>
      <c r="I5" s="83"/>
      <c r="J5" s="18" t="s">
        <v>48</v>
      </c>
      <c r="K5" s="12"/>
      <c r="L5" s="186"/>
      <c r="M5" s="116"/>
      <c r="N5" s="83"/>
      <c r="O5" s="18" t="s">
        <v>48</v>
      </c>
      <c r="P5" s="12"/>
      <c r="Q5" s="186"/>
      <c r="R5" s="116"/>
      <c r="S5" s="64" t="s">
        <v>131</v>
      </c>
    </row>
    <row r="6" spans="1:19" s="21" customFormat="1" ht="63.75">
      <c r="A6" s="554" t="s">
        <v>132</v>
      </c>
      <c r="B6" s="13"/>
      <c r="C6" s="48"/>
      <c r="D6" s="183" t="s">
        <v>133</v>
      </c>
      <c r="E6" s="130" t="s">
        <v>134</v>
      </c>
      <c r="F6" s="130" t="s">
        <v>51</v>
      </c>
      <c r="G6" s="131" t="s">
        <v>52</v>
      </c>
      <c r="H6" s="84"/>
      <c r="I6" s="183" t="s">
        <v>133</v>
      </c>
      <c r="J6" s="130" t="s">
        <v>134</v>
      </c>
      <c r="K6" s="20" t="s">
        <v>51</v>
      </c>
      <c r="L6" s="131" t="s">
        <v>52</v>
      </c>
      <c r="M6" s="141"/>
      <c r="N6" s="183" t="s">
        <v>133</v>
      </c>
      <c r="O6" s="130" t="s">
        <v>134</v>
      </c>
      <c r="P6" s="20" t="s">
        <v>51</v>
      </c>
      <c r="Q6" s="131" t="s">
        <v>52</v>
      </c>
      <c r="R6" s="118"/>
      <c r="S6" s="63"/>
    </row>
    <row r="7" spans="1:19" s="22" customFormat="1" ht="24.75" customHeight="1">
      <c r="A7" s="536"/>
      <c r="B7" s="73" t="s">
        <v>124</v>
      </c>
      <c r="C7" s="277"/>
      <c r="D7" s="85"/>
      <c r="E7" s="579">
        <f>SUM(E8:E8)</f>
        <v>0</v>
      </c>
      <c r="F7" s="579">
        <f>SUM(F8:F8)</f>
        <v>0</v>
      </c>
      <c r="G7" s="579">
        <f>SUM(G8:G8)</f>
        <v>0</v>
      </c>
      <c r="H7" s="85"/>
      <c r="I7" s="85"/>
      <c r="J7" s="579">
        <f>SUM(J8:J8)</f>
        <v>1000</v>
      </c>
      <c r="K7" s="579">
        <f>SUM(K8:K8)</f>
        <v>0</v>
      </c>
      <c r="L7" s="579">
        <f>SUM(L8:L8)</f>
        <v>0</v>
      </c>
      <c r="M7" s="149"/>
      <c r="N7" s="85"/>
      <c r="O7" s="579">
        <f>SUM(O8:O8)</f>
        <v>0</v>
      </c>
      <c r="P7" s="579">
        <f>SUM(P8:P8)</f>
        <v>0</v>
      </c>
      <c r="Q7" s="579">
        <f>SUM(Q8:Q8)</f>
        <v>0</v>
      </c>
      <c r="R7" s="119"/>
      <c r="S7" s="80"/>
    </row>
    <row r="8" spans="1:19" s="533" customFormat="1" ht="12">
      <c r="A8" s="536">
        <v>613</v>
      </c>
      <c r="B8" s="270"/>
      <c r="C8" s="568" t="s">
        <v>363</v>
      </c>
      <c r="D8" s="85"/>
      <c r="E8" s="153"/>
      <c r="F8" s="153"/>
      <c r="G8" s="153"/>
      <c r="H8" s="85"/>
      <c r="I8" s="85">
        <v>2347</v>
      </c>
      <c r="J8" s="153">
        <v>1000</v>
      </c>
      <c r="K8" s="153"/>
      <c r="L8" s="153"/>
      <c r="M8" s="529"/>
      <c r="N8" s="85"/>
      <c r="O8" s="153"/>
      <c r="P8" s="153"/>
      <c r="Q8" s="153"/>
      <c r="R8" s="527"/>
      <c r="S8" s="374" t="s">
        <v>276</v>
      </c>
    </row>
    <row r="9" spans="1:19" s="22" customFormat="1" ht="24.75" customHeight="1">
      <c r="A9" s="536"/>
      <c r="B9" s="73" t="s">
        <v>126</v>
      </c>
      <c r="C9" s="277"/>
      <c r="D9" s="85"/>
      <c r="E9" s="579">
        <f>SUM(E10:E10)</f>
        <v>550</v>
      </c>
      <c r="F9" s="579">
        <f>SUM(F10:F10)</f>
        <v>0</v>
      </c>
      <c r="G9" s="579">
        <f>SUM(G10:G10)</f>
        <v>0</v>
      </c>
      <c r="H9" s="85"/>
      <c r="I9" s="85"/>
      <c r="J9" s="579">
        <f>SUM(J10:J10)</f>
        <v>900</v>
      </c>
      <c r="K9" s="579">
        <f>SUM(K10:K10)</f>
        <v>0</v>
      </c>
      <c r="L9" s="579">
        <f>SUM(L10:L10)</f>
        <v>0</v>
      </c>
      <c r="M9" s="149"/>
      <c r="N9" s="85"/>
      <c r="O9" s="579">
        <f>SUM(O10:O10)</f>
        <v>0</v>
      </c>
      <c r="P9" s="579">
        <f>SUM(P10:P10)</f>
        <v>0</v>
      </c>
      <c r="Q9" s="579">
        <f>SUM(Q10:Q10)</f>
        <v>0</v>
      </c>
      <c r="R9" s="119"/>
      <c r="S9" s="80"/>
    </row>
    <row r="10" spans="1:19" s="533" customFormat="1" ht="24">
      <c r="A10" s="536">
        <v>484</v>
      </c>
      <c r="B10" s="270"/>
      <c r="C10" s="511" t="s">
        <v>378</v>
      </c>
      <c r="D10" s="85">
        <v>1053</v>
      </c>
      <c r="E10" s="153">
        <v>550</v>
      </c>
      <c r="F10" s="153"/>
      <c r="G10" s="153"/>
      <c r="H10" s="85"/>
      <c r="I10" s="85">
        <v>2426</v>
      </c>
      <c r="J10" s="153">
        <v>900</v>
      </c>
      <c r="K10" s="153"/>
      <c r="L10" s="153"/>
      <c r="M10" s="529"/>
      <c r="N10" s="85"/>
      <c r="O10" s="153"/>
      <c r="P10" s="153"/>
      <c r="Q10" s="153"/>
      <c r="R10" s="527"/>
      <c r="S10" s="374" t="s">
        <v>276</v>
      </c>
    </row>
    <row r="11" spans="1:19" s="57" customFormat="1" ht="26.25" customHeight="1">
      <c r="A11" s="536"/>
      <c r="B11" s="73" t="s">
        <v>83</v>
      </c>
      <c r="C11" s="46"/>
      <c r="D11" s="85"/>
      <c r="E11" s="579">
        <f>SUM(E12)</f>
        <v>0</v>
      </c>
      <c r="F11" s="579">
        <f>SUM(F12)</f>
        <v>0</v>
      </c>
      <c r="G11" s="579">
        <f>SUM(G12)</f>
        <v>0</v>
      </c>
      <c r="H11" s="85"/>
      <c r="I11" s="85"/>
      <c r="J11" s="579">
        <f>SUM(J12)</f>
        <v>0</v>
      </c>
      <c r="K11" s="579">
        <f>SUM(K12)</f>
        <v>0</v>
      </c>
      <c r="L11" s="579">
        <f>SUM(L12)</f>
        <v>0</v>
      </c>
      <c r="M11" s="60"/>
      <c r="N11" s="85"/>
      <c r="O11" s="579">
        <f>SUM(O12)</f>
        <v>0</v>
      </c>
      <c r="P11" s="579">
        <f>SUM(P12)</f>
        <v>2000</v>
      </c>
      <c r="Q11" s="579">
        <f>SUM(Q12)</f>
        <v>0</v>
      </c>
      <c r="R11" s="53"/>
      <c r="S11" s="80"/>
    </row>
    <row r="12" spans="1:19" s="57" customFormat="1" ht="12">
      <c r="A12" s="536">
        <v>389</v>
      </c>
      <c r="B12" s="73"/>
      <c r="C12" s="46" t="s">
        <v>291</v>
      </c>
      <c r="D12" s="85"/>
      <c r="E12" s="153"/>
      <c r="F12" s="153"/>
      <c r="G12" s="153"/>
      <c r="H12" s="85"/>
      <c r="I12" s="85"/>
      <c r="J12" s="153"/>
      <c r="K12" s="153"/>
      <c r="L12" s="153"/>
      <c r="M12" s="60"/>
      <c r="N12" s="85">
        <v>731</v>
      </c>
      <c r="O12" s="153"/>
      <c r="P12" s="153">
        <v>2000</v>
      </c>
      <c r="Q12" s="153"/>
      <c r="R12" s="53"/>
      <c r="S12" s="80" t="s">
        <v>149</v>
      </c>
    </row>
    <row r="13" spans="1:19" s="17" customFormat="1" ht="24.75" customHeight="1">
      <c r="A13" s="546"/>
      <c r="B13" s="106"/>
      <c r="C13" s="69"/>
      <c r="D13" s="286"/>
      <c r="E13" s="138">
        <f>SUM(E7+E9+E11)</f>
        <v>550</v>
      </c>
      <c r="F13" s="138">
        <f>SUM(F7+F9+F11)</f>
        <v>0</v>
      </c>
      <c r="G13" s="138">
        <f>SUM(G7+G9+G11)</f>
        <v>0</v>
      </c>
      <c r="H13" s="287"/>
      <c r="I13" s="286"/>
      <c r="J13" s="138">
        <f>SUM(J7+J9+J11)</f>
        <v>1900</v>
      </c>
      <c r="K13" s="138">
        <f>SUM(K7+K9+K11)</f>
        <v>0</v>
      </c>
      <c r="L13" s="138">
        <f>SUM(L7+L9+L11)</f>
        <v>0</v>
      </c>
      <c r="M13" s="142"/>
      <c r="N13" s="286"/>
      <c r="O13" s="138">
        <f>SUM(O7+O9+O11)</f>
        <v>0</v>
      </c>
      <c r="P13" s="138">
        <f>SUM(P7+P9+P11)</f>
        <v>2000</v>
      </c>
      <c r="Q13" s="138">
        <f>SUM(Q7+Q9+Q11)</f>
        <v>0</v>
      </c>
      <c r="R13" s="144"/>
      <c r="S13" s="121"/>
    </row>
    <row r="14" spans="1:19" s="57" customFormat="1" ht="12.75">
      <c r="A14" s="231"/>
      <c r="C14" s="66"/>
      <c r="D14" s="102"/>
      <c r="E14" s="165"/>
      <c r="F14" s="165"/>
      <c r="G14" s="165"/>
      <c r="H14" s="115"/>
      <c r="I14" s="102"/>
      <c r="J14" s="54"/>
      <c r="K14" s="54"/>
      <c r="L14" s="54"/>
      <c r="M14" s="53"/>
      <c r="N14" s="102"/>
      <c r="O14" s="54"/>
      <c r="P14" s="54"/>
      <c r="Q14" s="54"/>
      <c r="R14" s="53"/>
      <c r="S14" s="55"/>
    </row>
    <row r="15" spans="1:19" s="57" customFormat="1" ht="12.75">
      <c r="A15" s="231"/>
      <c r="C15" s="434"/>
      <c r="D15" s="556"/>
      <c r="E15"/>
      <c r="F15" s="165"/>
      <c r="G15" s="165"/>
      <c r="H15" s="115"/>
      <c r="I15" s="102"/>
      <c r="J15" s="54"/>
      <c r="K15" s="54"/>
      <c r="L15" s="54"/>
      <c r="M15" s="53"/>
      <c r="N15" s="102"/>
      <c r="O15" s="54"/>
      <c r="P15" s="54"/>
      <c r="Q15" s="54"/>
      <c r="R15" s="53"/>
      <c r="S15" s="55"/>
    </row>
    <row r="16" spans="1:19" s="57" customFormat="1" ht="15">
      <c r="A16" s="231"/>
      <c r="C16" s="382"/>
      <c r="D16" s="556"/>
      <c r="E16"/>
      <c r="F16" s="165"/>
      <c r="G16" s="165"/>
      <c r="H16" s="115"/>
      <c r="I16" s="102"/>
      <c r="J16" s="54"/>
      <c r="K16" s="54"/>
      <c r="L16" s="54"/>
      <c r="M16" s="53"/>
      <c r="N16" s="102"/>
      <c r="O16" s="54"/>
      <c r="P16" s="54"/>
      <c r="Q16" s="54"/>
      <c r="R16" s="53"/>
      <c r="S16" s="55"/>
    </row>
    <row r="18" spans="3:5" ht="15">
      <c r="C18" s="382"/>
      <c r="D18" s="556"/>
      <c r="E18" s="165"/>
    </row>
  </sheetData>
  <printOptions gridLines="1" horizontalCentered="1"/>
  <pageMargins left="0.3937007874015748" right="0.3937007874015748" top="0.5905511811023623" bottom="0.61" header="0.5118110236220472" footer="0.31"/>
  <pageSetup firstPageNumber="27" useFirstPageNumber="1" horizontalDpi="600" verticalDpi="600" orientation="landscape" paperSize="9" scale="65" r:id="rId1"/>
  <headerFooter alignWithMargins="0">
    <oddFooter>&amp;R&amp;"Times New Roman,Grassetto"&amp;14&amp;P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S22"/>
  <sheetViews>
    <sheetView zoomScale="75" zoomScaleNormal="75" workbookViewId="0" topLeftCell="B1">
      <selection activeCell="B1" sqref="B1"/>
    </sheetView>
  </sheetViews>
  <sheetFormatPr defaultColWidth="9.140625" defaultRowHeight="12.75"/>
  <cols>
    <col min="1" max="1" width="5.7109375" style="545" hidden="1" customWidth="1"/>
    <col min="2" max="2" width="4.28125" style="21" customWidth="1"/>
    <col min="3" max="3" width="41.57421875" style="66" customWidth="1"/>
    <col min="4" max="4" width="6.28125" style="96" hidden="1" customWidth="1"/>
    <col min="5" max="5" width="9.8515625" style="135" customWidth="1"/>
    <col min="6" max="7" width="8.28125" style="135" customWidth="1"/>
    <col min="8" max="8" width="8.28125" style="94" hidden="1" customWidth="1"/>
    <col min="9" max="9" width="6.28125" style="96" hidden="1" customWidth="1"/>
    <col min="10" max="12" width="8.28125" style="8" customWidth="1"/>
    <col min="13" max="13" width="8.28125" style="143" hidden="1" customWidth="1"/>
    <col min="14" max="14" width="6.28125" style="96" hidden="1" customWidth="1"/>
    <col min="15" max="17" width="8.28125" style="8" customWidth="1"/>
    <col min="18" max="18" width="8.28125" style="143" hidden="1" customWidth="1"/>
    <col min="19" max="19" width="30.7109375" style="39" customWidth="1"/>
    <col min="20" max="16384" width="9.140625" style="3" customWidth="1"/>
  </cols>
  <sheetData>
    <row r="1" spans="1:19" s="15" customFormat="1" ht="19.5">
      <c r="A1" s="113"/>
      <c r="B1" s="103" t="s">
        <v>295</v>
      </c>
      <c r="C1" s="44"/>
      <c r="D1" s="81"/>
      <c r="E1" s="122"/>
      <c r="F1" s="122"/>
      <c r="G1" s="122"/>
      <c r="H1" s="81"/>
      <c r="I1" s="81"/>
      <c r="J1" s="14"/>
      <c r="K1" s="14"/>
      <c r="L1" s="14"/>
      <c r="M1" s="19"/>
      <c r="N1" s="565"/>
      <c r="O1" s="14"/>
      <c r="P1" s="14"/>
      <c r="Q1" s="40"/>
      <c r="R1" s="164"/>
      <c r="S1" s="166"/>
    </row>
    <row r="2" spans="1:19" s="1" customFormat="1" ht="19.5">
      <c r="A2" s="113"/>
      <c r="B2" s="103" t="s">
        <v>69</v>
      </c>
      <c r="C2" s="45"/>
      <c r="D2" s="81"/>
      <c r="E2" s="123"/>
      <c r="F2" s="123"/>
      <c r="G2" s="124"/>
      <c r="H2" s="81"/>
      <c r="I2" s="81"/>
      <c r="J2" s="19"/>
      <c r="K2" s="19"/>
      <c r="L2" s="6"/>
      <c r="M2" s="6"/>
      <c r="N2" s="81"/>
      <c r="O2" s="19"/>
      <c r="P2" s="19"/>
      <c r="Q2" s="6"/>
      <c r="R2" s="6"/>
      <c r="S2" s="41"/>
    </row>
    <row r="3" spans="1:19" s="2" customFormat="1" ht="12.75">
      <c r="A3" s="540"/>
      <c r="B3" s="50"/>
      <c r="C3" s="46"/>
      <c r="D3" s="94"/>
      <c r="E3" s="125"/>
      <c r="F3" s="125"/>
      <c r="G3" s="154"/>
      <c r="H3" s="94"/>
      <c r="I3" s="94"/>
      <c r="J3" s="7"/>
      <c r="K3" s="7"/>
      <c r="L3" s="35"/>
      <c r="M3" s="35"/>
      <c r="N3" s="94"/>
      <c r="O3" s="7"/>
      <c r="P3" s="7"/>
      <c r="Q3" s="35"/>
      <c r="R3" s="35"/>
      <c r="S3" s="37" t="s">
        <v>47</v>
      </c>
    </row>
    <row r="4" spans="1:19" s="209" customFormat="1" ht="12.75">
      <c r="A4" s="541"/>
      <c r="B4" s="203"/>
      <c r="C4" s="204"/>
      <c r="D4" s="199"/>
      <c r="E4" s="189">
        <v>2001</v>
      </c>
      <c r="F4" s="192"/>
      <c r="G4" s="219"/>
      <c r="H4" s="206"/>
      <c r="I4" s="199"/>
      <c r="J4" s="189">
        <v>2002</v>
      </c>
      <c r="K4" s="192"/>
      <c r="L4" s="193"/>
      <c r="M4" s="207"/>
      <c r="N4" s="199"/>
      <c r="O4" s="189">
        <v>2003</v>
      </c>
      <c r="P4" s="192"/>
      <c r="Q4" s="193"/>
      <c r="R4" s="207"/>
      <c r="S4" s="218"/>
    </row>
    <row r="5" spans="1:19" ht="39" customHeight="1">
      <c r="A5" s="91"/>
      <c r="B5" s="155" t="s">
        <v>130</v>
      </c>
      <c r="C5" s="180"/>
      <c r="D5" s="83"/>
      <c r="E5" s="519" t="s">
        <v>48</v>
      </c>
      <c r="F5" s="129"/>
      <c r="G5" s="186"/>
      <c r="H5" s="109"/>
      <c r="I5" s="83"/>
      <c r="J5" s="18" t="s">
        <v>48</v>
      </c>
      <c r="K5" s="12"/>
      <c r="L5" s="186"/>
      <c r="M5" s="116"/>
      <c r="N5" s="83"/>
      <c r="O5" s="18" t="s">
        <v>48</v>
      </c>
      <c r="P5" s="12"/>
      <c r="Q5" s="186"/>
      <c r="R5" s="116"/>
      <c r="S5" s="64" t="s">
        <v>131</v>
      </c>
    </row>
    <row r="6" spans="1:19" s="21" customFormat="1" ht="63.75">
      <c r="A6" s="554" t="s">
        <v>132</v>
      </c>
      <c r="B6" s="13"/>
      <c r="C6" s="48"/>
      <c r="D6" s="183" t="s">
        <v>133</v>
      </c>
      <c r="E6" s="130" t="s">
        <v>134</v>
      </c>
      <c r="F6" s="130" t="s">
        <v>51</v>
      </c>
      <c r="G6" s="131" t="s">
        <v>52</v>
      </c>
      <c r="H6" s="84"/>
      <c r="I6" s="183" t="s">
        <v>133</v>
      </c>
      <c r="J6" s="130" t="s">
        <v>134</v>
      </c>
      <c r="K6" s="20" t="s">
        <v>51</v>
      </c>
      <c r="L6" s="131" t="s">
        <v>52</v>
      </c>
      <c r="M6" s="141"/>
      <c r="N6" s="183" t="s">
        <v>133</v>
      </c>
      <c r="O6" s="130" t="s">
        <v>134</v>
      </c>
      <c r="P6" s="20" t="s">
        <v>51</v>
      </c>
      <c r="Q6" s="131" t="s">
        <v>52</v>
      </c>
      <c r="R6" s="118"/>
      <c r="S6" s="63"/>
    </row>
    <row r="7" spans="1:19" s="21" customFormat="1" ht="26.25" customHeight="1">
      <c r="A7" s="542"/>
      <c r="B7" s="73" t="s">
        <v>123</v>
      </c>
      <c r="C7" s="289"/>
      <c r="D7" s="83"/>
      <c r="E7" s="579">
        <f>SUM(E8:E8)</f>
        <v>350</v>
      </c>
      <c r="F7" s="579">
        <f>SUM(F8:F8)</f>
        <v>0</v>
      </c>
      <c r="G7" s="579">
        <f>SUM(G8:G8)</f>
        <v>0</v>
      </c>
      <c r="H7" s="84"/>
      <c r="I7" s="83"/>
      <c r="J7" s="579">
        <f>SUM(J8:J8)</f>
        <v>0</v>
      </c>
      <c r="K7" s="579">
        <f>SUM(K8:K8)</f>
        <v>0</v>
      </c>
      <c r="L7" s="579">
        <f>SUM(L8:L8)</f>
        <v>0</v>
      </c>
      <c r="M7" s="141"/>
      <c r="N7" s="83"/>
      <c r="O7" s="579">
        <f>SUM(O8:O8)</f>
        <v>0</v>
      </c>
      <c r="P7" s="579">
        <f>SUM(P8:P8)</f>
        <v>0</v>
      </c>
      <c r="Q7" s="579">
        <f>SUM(Q8:Q8)</f>
        <v>0</v>
      </c>
      <c r="R7" s="118"/>
      <c r="S7" s="290"/>
    </row>
    <row r="8" spans="1:19" s="21" customFormat="1" ht="24">
      <c r="A8" s="536">
        <v>596</v>
      </c>
      <c r="B8" s="288"/>
      <c r="C8" s="46" t="s">
        <v>292</v>
      </c>
      <c r="D8" s="85">
        <v>1886</v>
      </c>
      <c r="E8" s="153">
        <v>350</v>
      </c>
      <c r="F8" s="587"/>
      <c r="G8" s="588"/>
      <c r="H8" s="84"/>
      <c r="I8" s="83"/>
      <c r="J8" s="587"/>
      <c r="K8" s="587"/>
      <c r="L8" s="588"/>
      <c r="M8" s="141"/>
      <c r="N8" s="83"/>
      <c r="O8" s="587"/>
      <c r="P8" s="587"/>
      <c r="Q8" s="588"/>
      <c r="R8" s="118"/>
      <c r="S8" s="290" t="s">
        <v>149</v>
      </c>
    </row>
    <row r="9" spans="1:19" s="49" customFormat="1" ht="24.75" customHeight="1">
      <c r="A9" s="536"/>
      <c r="B9" s="73" t="s">
        <v>124</v>
      </c>
      <c r="C9" s="278"/>
      <c r="D9" s="85"/>
      <c r="E9" s="579">
        <f>SUM(E10:E11)</f>
        <v>1000</v>
      </c>
      <c r="F9" s="579">
        <f>SUM(F10:F11)</f>
        <v>0</v>
      </c>
      <c r="G9" s="579">
        <f>SUM(G10:G11)</f>
        <v>0</v>
      </c>
      <c r="H9" s="85"/>
      <c r="I9" s="85"/>
      <c r="J9" s="579">
        <f>SUM(J10:J11)</f>
        <v>0</v>
      </c>
      <c r="K9" s="579">
        <f>SUM(K10:K11)</f>
        <v>0</v>
      </c>
      <c r="L9" s="579">
        <f>SUM(L10:L11)</f>
        <v>0</v>
      </c>
      <c r="M9" s="149"/>
      <c r="N9" s="85"/>
      <c r="O9" s="579">
        <f>SUM(O10:O11)</f>
        <v>0</v>
      </c>
      <c r="P9" s="579">
        <f>SUM(P10:P11)</f>
        <v>0</v>
      </c>
      <c r="Q9" s="579">
        <f>SUM(Q10:Q11)</f>
        <v>0</v>
      </c>
      <c r="R9" s="119"/>
      <c r="S9" s="80"/>
    </row>
    <row r="10" spans="1:19" s="533" customFormat="1" ht="24">
      <c r="A10" s="536">
        <v>190</v>
      </c>
      <c r="B10" s="270"/>
      <c r="C10" s="509" t="s">
        <v>383</v>
      </c>
      <c r="D10" s="85">
        <v>1888</v>
      </c>
      <c r="E10" s="153">
        <v>500</v>
      </c>
      <c r="F10" s="153"/>
      <c r="G10" s="153"/>
      <c r="H10" s="85"/>
      <c r="I10" s="85"/>
      <c r="J10" s="153"/>
      <c r="K10" s="153"/>
      <c r="L10" s="153"/>
      <c r="M10" s="529"/>
      <c r="N10" s="85"/>
      <c r="O10" s="153"/>
      <c r="P10" s="153"/>
      <c r="Q10" s="153"/>
      <c r="R10" s="527"/>
      <c r="S10" s="374" t="s">
        <v>251</v>
      </c>
    </row>
    <row r="11" spans="1:19" s="57" customFormat="1" ht="24">
      <c r="A11" s="536">
        <v>23</v>
      </c>
      <c r="B11" s="73"/>
      <c r="C11" s="509" t="s">
        <v>382</v>
      </c>
      <c r="D11" s="85">
        <v>2427</v>
      </c>
      <c r="E11" s="153">
        <v>500</v>
      </c>
      <c r="F11" s="153"/>
      <c r="G11" s="153"/>
      <c r="H11" s="85"/>
      <c r="I11" s="85"/>
      <c r="J11" s="153"/>
      <c r="K11" s="153"/>
      <c r="L11" s="153"/>
      <c r="M11" s="60"/>
      <c r="N11" s="85"/>
      <c r="O11" s="153"/>
      <c r="P11" s="153"/>
      <c r="Q11" s="153"/>
      <c r="R11" s="53"/>
      <c r="S11" s="80" t="s">
        <v>251</v>
      </c>
    </row>
    <row r="12" spans="1:19" s="49" customFormat="1" ht="24.75" customHeight="1">
      <c r="A12" s="536"/>
      <c r="B12" s="73" t="s">
        <v>126</v>
      </c>
      <c r="C12" s="278"/>
      <c r="D12" s="85"/>
      <c r="E12" s="579">
        <f>SUM(E13:E13)</f>
        <v>0</v>
      </c>
      <c r="F12" s="579">
        <f>SUM(F13:F13)</f>
        <v>0</v>
      </c>
      <c r="G12" s="579">
        <f>SUM(G13:G13)</f>
        <v>0</v>
      </c>
      <c r="H12" s="85"/>
      <c r="I12" s="85"/>
      <c r="J12" s="579">
        <f>SUM(J13:J13)</f>
        <v>600</v>
      </c>
      <c r="K12" s="579">
        <f>SUM(K13:K13)</f>
        <v>0</v>
      </c>
      <c r="L12" s="579">
        <f>SUM(L13:L13)</f>
        <v>0</v>
      </c>
      <c r="M12" s="149"/>
      <c r="N12" s="85"/>
      <c r="O12" s="579">
        <f>SUM(O13:O13)</f>
        <v>0</v>
      </c>
      <c r="P12" s="579">
        <f>SUM(P13:P13)</f>
        <v>0</v>
      </c>
      <c r="Q12" s="579">
        <f>SUM(Q13:Q13)</f>
        <v>0</v>
      </c>
      <c r="R12" s="119"/>
      <c r="S12" s="80"/>
    </row>
    <row r="13" spans="1:19" s="533" customFormat="1" ht="12">
      <c r="A13" s="536">
        <v>311</v>
      </c>
      <c r="B13" s="270"/>
      <c r="C13" s="514" t="s">
        <v>327</v>
      </c>
      <c r="D13" s="85"/>
      <c r="E13" s="153"/>
      <c r="F13" s="153"/>
      <c r="G13" s="153"/>
      <c r="H13" s="85"/>
      <c r="I13" s="85">
        <v>2428</v>
      </c>
      <c r="J13" s="153">
        <v>600</v>
      </c>
      <c r="K13" s="153"/>
      <c r="L13" s="153"/>
      <c r="M13" s="529"/>
      <c r="N13" s="85"/>
      <c r="O13" s="153"/>
      <c r="P13" s="153"/>
      <c r="Q13" s="153"/>
      <c r="R13" s="527"/>
      <c r="S13" s="374" t="s">
        <v>276</v>
      </c>
    </row>
    <row r="14" spans="1:19" s="57" customFormat="1" ht="25.5" customHeight="1">
      <c r="A14" s="536"/>
      <c r="B14" s="226" t="s">
        <v>127</v>
      </c>
      <c r="C14" s="383"/>
      <c r="D14" s="85"/>
      <c r="E14" s="579">
        <f>SUM(E15)</f>
        <v>0</v>
      </c>
      <c r="F14" s="579">
        <f>SUM(F15)</f>
        <v>0</v>
      </c>
      <c r="G14" s="579">
        <f>SUM(G15)</f>
        <v>0</v>
      </c>
      <c r="H14" s="85"/>
      <c r="I14" s="85"/>
      <c r="J14" s="579">
        <f>SUM(J15)</f>
        <v>0</v>
      </c>
      <c r="K14" s="579">
        <f>SUM(K15)</f>
        <v>0</v>
      </c>
      <c r="L14" s="579">
        <f>SUM(L15)</f>
        <v>0</v>
      </c>
      <c r="M14" s="60"/>
      <c r="N14" s="85"/>
      <c r="O14" s="579">
        <f>SUM(O15)</f>
        <v>600</v>
      </c>
      <c r="P14" s="579">
        <f>SUM(P15)</f>
        <v>0</v>
      </c>
      <c r="Q14" s="579">
        <f>SUM(Q15)</f>
        <v>0</v>
      </c>
      <c r="R14" s="53"/>
      <c r="S14" s="80"/>
    </row>
    <row r="15" spans="1:19" s="533" customFormat="1" ht="12">
      <c r="A15" s="536">
        <v>311</v>
      </c>
      <c r="B15" s="270"/>
      <c r="C15" s="534" t="s">
        <v>326</v>
      </c>
      <c r="D15" s="85"/>
      <c r="E15" s="153"/>
      <c r="F15" s="153"/>
      <c r="G15" s="153"/>
      <c r="H15" s="85"/>
      <c r="I15" s="85"/>
      <c r="J15" s="153"/>
      <c r="K15" s="153"/>
      <c r="L15" s="153"/>
      <c r="M15" s="529"/>
      <c r="N15" s="85">
        <v>2429</v>
      </c>
      <c r="O15" s="153">
        <v>600</v>
      </c>
      <c r="P15" s="153"/>
      <c r="Q15" s="153"/>
      <c r="R15" s="527"/>
      <c r="S15" s="374"/>
    </row>
    <row r="16" spans="1:19" s="22" customFormat="1" ht="24.75" customHeight="1">
      <c r="A16" s="536"/>
      <c r="B16" s="73" t="s">
        <v>84</v>
      </c>
      <c r="C16" s="277"/>
      <c r="D16" s="85"/>
      <c r="E16" s="579">
        <f>SUM(E17:E17)</f>
        <v>1000</v>
      </c>
      <c r="F16" s="579">
        <f>SUM(F17:F17)</f>
        <v>0</v>
      </c>
      <c r="G16" s="579">
        <f>SUM(G17:G17)</f>
        <v>0</v>
      </c>
      <c r="H16" s="85"/>
      <c r="I16" s="85"/>
      <c r="J16" s="579">
        <f>SUM(J17:J17)</f>
        <v>0</v>
      </c>
      <c r="K16" s="579">
        <f>SUM(K17:K17)</f>
        <v>0</v>
      </c>
      <c r="L16" s="579">
        <f>SUM(L17:L17)</f>
        <v>0</v>
      </c>
      <c r="M16" s="149"/>
      <c r="N16" s="85"/>
      <c r="O16" s="579">
        <f>SUM(O17:O17)</f>
        <v>0</v>
      </c>
      <c r="P16" s="579">
        <f>SUM(P17:P17)</f>
        <v>0</v>
      </c>
      <c r="Q16" s="579">
        <f>SUM(Q17:Q17)</f>
        <v>0</v>
      </c>
      <c r="R16" s="119"/>
      <c r="S16" s="111"/>
    </row>
    <row r="17" spans="1:19" s="24" customFormat="1" ht="24">
      <c r="A17" s="536">
        <v>192</v>
      </c>
      <c r="B17" s="73"/>
      <c r="C17" s="101" t="s">
        <v>384</v>
      </c>
      <c r="D17" s="85">
        <v>1059</v>
      </c>
      <c r="E17" s="153">
        <v>1000</v>
      </c>
      <c r="F17" s="153"/>
      <c r="G17" s="153"/>
      <c r="H17" s="85"/>
      <c r="I17" s="85"/>
      <c r="J17" s="153"/>
      <c r="K17" s="153"/>
      <c r="L17" s="153"/>
      <c r="M17" s="60"/>
      <c r="N17" s="85"/>
      <c r="O17" s="153"/>
      <c r="P17" s="153"/>
      <c r="Q17" s="153"/>
      <c r="R17" s="53"/>
      <c r="S17" s="111" t="s">
        <v>325</v>
      </c>
    </row>
    <row r="18" spans="1:19" s="24" customFormat="1" ht="24" customHeight="1">
      <c r="A18" s="543"/>
      <c r="B18" s="73" t="s">
        <v>83</v>
      </c>
      <c r="C18" s="291"/>
      <c r="D18" s="85"/>
      <c r="E18" s="579">
        <f>SUM(E19:E19)</f>
        <v>0</v>
      </c>
      <c r="F18" s="579">
        <f>SUM(F19:F19)</f>
        <v>150</v>
      </c>
      <c r="G18" s="579">
        <f>SUM(G19:G19)</f>
        <v>0</v>
      </c>
      <c r="H18" s="85"/>
      <c r="I18" s="85"/>
      <c r="J18" s="579">
        <f>SUM(J19:J19)</f>
        <v>0</v>
      </c>
      <c r="K18" s="579">
        <f>SUM(K19:K19)</f>
        <v>0</v>
      </c>
      <c r="L18" s="579">
        <f>SUM(L19:L19)</f>
        <v>0</v>
      </c>
      <c r="M18" s="60"/>
      <c r="N18" s="85"/>
      <c r="O18" s="579">
        <f>SUM(O19:O19)</f>
        <v>0</v>
      </c>
      <c r="P18" s="579">
        <f>SUM(P19:P19)</f>
        <v>0</v>
      </c>
      <c r="Q18" s="579">
        <f>SUM(Q19:Q19)</f>
        <v>0</v>
      </c>
      <c r="R18" s="53"/>
      <c r="S18" s="111"/>
    </row>
    <row r="19" spans="1:19" s="24" customFormat="1" ht="12" customHeight="1">
      <c r="A19" s="536">
        <v>61</v>
      </c>
      <c r="B19" s="188"/>
      <c r="C19" s="28" t="s">
        <v>293</v>
      </c>
      <c r="D19" s="85">
        <v>2430</v>
      </c>
      <c r="E19" s="153"/>
      <c r="F19" s="153">
        <v>150</v>
      </c>
      <c r="G19" s="153"/>
      <c r="H19" s="85"/>
      <c r="I19" s="85"/>
      <c r="J19" s="153"/>
      <c r="K19" s="593"/>
      <c r="L19" s="153"/>
      <c r="M19" s="60"/>
      <c r="N19" s="85"/>
      <c r="O19" s="153"/>
      <c r="P19" s="593"/>
      <c r="Q19" s="153"/>
      <c r="R19" s="53"/>
      <c r="S19" s="290" t="s">
        <v>149</v>
      </c>
    </row>
    <row r="20" spans="1:19" s="17" customFormat="1" ht="24" customHeight="1">
      <c r="A20" s="544"/>
      <c r="B20" s="72"/>
      <c r="C20" s="69"/>
      <c r="D20" s="92"/>
      <c r="E20" s="138">
        <f>+E9+E12+E16+E18+E7+E14</f>
        <v>2350</v>
      </c>
      <c r="F20" s="138">
        <f>+F9+F12+F16+F18+F7+F14</f>
        <v>150</v>
      </c>
      <c r="G20" s="138">
        <f>+G9+G12+G16+G18+G7+G14</f>
        <v>0</v>
      </c>
      <c r="H20" s="91"/>
      <c r="I20" s="92"/>
      <c r="J20" s="138">
        <f>+J9+J12+J16+J18+J7+J14</f>
        <v>600</v>
      </c>
      <c r="K20" s="138">
        <f>+K9+K12+K16+K18+K7+K14</f>
        <v>0</v>
      </c>
      <c r="L20" s="138">
        <f>+L9+L12+L16+L18+L7+L14</f>
        <v>0</v>
      </c>
      <c r="M20" s="142"/>
      <c r="N20" s="92"/>
      <c r="O20" s="138">
        <f>+O9+O12+O16+O18+O7+O14</f>
        <v>600</v>
      </c>
      <c r="P20" s="138">
        <f>+P9+P12+P16+P18+P7+P14</f>
        <v>0</v>
      </c>
      <c r="Q20" s="138">
        <f>+Q9+Q12+Q16+Q18+Q7+Q14</f>
        <v>0</v>
      </c>
      <c r="R20" s="144"/>
      <c r="S20" s="284"/>
    </row>
    <row r="21" spans="1:19" s="57" customFormat="1" ht="20.25" customHeight="1">
      <c r="A21" s="231"/>
      <c r="C21" s="66"/>
      <c r="D21" s="102"/>
      <c r="E21" s="165"/>
      <c r="F21" s="165"/>
      <c r="G21" s="165"/>
      <c r="H21" s="115"/>
      <c r="I21" s="102"/>
      <c r="J21" s="54"/>
      <c r="K21" s="54"/>
      <c r="L21" s="54"/>
      <c r="M21" s="53"/>
      <c r="N21" s="102"/>
      <c r="O21" s="54"/>
      <c r="P21" s="54"/>
      <c r="Q21" s="54"/>
      <c r="R21" s="53"/>
      <c r="S21" s="55"/>
    </row>
    <row r="22" spans="1:19" s="57" customFormat="1" ht="12.75">
      <c r="A22" s="231"/>
      <c r="C22" s="66"/>
      <c r="D22" s="102"/>
      <c r="E22" s="165"/>
      <c r="F22" s="165"/>
      <c r="G22" s="165"/>
      <c r="H22" s="115"/>
      <c r="I22" s="102"/>
      <c r="J22" s="54"/>
      <c r="K22" s="54"/>
      <c r="L22" s="54"/>
      <c r="M22" s="53"/>
      <c r="N22" s="102"/>
      <c r="O22" s="54"/>
      <c r="P22" s="54"/>
      <c r="Q22" s="54"/>
      <c r="R22" s="53"/>
      <c r="S22" s="55"/>
    </row>
  </sheetData>
  <printOptions gridLines="1" horizontalCentered="1"/>
  <pageMargins left="0.3937007874015748" right="0.3937007874015748" top="0.5905511811023623" bottom="0.61" header="0.5118110236220472" footer="0.31"/>
  <pageSetup firstPageNumber="28" useFirstPageNumber="1" horizontalDpi="600" verticalDpi="600" orientation="landscape" paperSize="9" scale="65" r:id="rId1"/>
  <headerFooter alignWithMargins="0">
    <oddFooter>&amp;R&amp;"Times New Roman,Grassetto"&amp;14&amp;P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S139"/>
  <sheetViews>
    <sheetView zoomScale="75" zoomScaleNormal="75" workbookViewId="0" topLeftCell="B1">
      <selection activeCell="B1" sqref="B1"/>
    </sheetView>
  </sheetViews>
  <sheetFormatPr defaultColWidth="9.140625" defaultRowHeight="12.75"/>
  <cols>
    <col min="1" max="1" width="5.7109375" style="545" hidden="1" customWidth="1"/>
    <col min="2" max="2" width="4.28125" style="21" customWidth="1"/>
    <col min="3" max="3" width="39.28125" style="66" customWidth="1"/>
    <col min="4" max="4" width="6.28125" style="96" hidden="1" customWidth="1"/>
    <col min="5" max="5" width="9.8515625" style="135" customWidth="1"/>
    <col min="6" max="7" width="8.28125" style="135" customWidth="1"/>
    <col min="8" max="8" width="8.28125" style="94" hidden="1" customWidth="1"/>
    <col min="9" max="9" width="6.28125" style="96" hidden="1" customWidth="1"/>
    <col min="10" max="12" width="8.28125" style="8" customWidth="1"/>
    <col min="13" max="13" width="8.28125" style="143" hidden="1" customWidth="1"/>
    <col min="14" max="14" width="6.28125" style="96" hidden="1" customWidth="1"/>
    <col min="15" max="17" width="8.28125" style="8" customWidth="1"/>
    <col min="18" max="18" width="8.28125" style="143" hidden="1" customWidth="1"/>
    <col min="19" max="19" width="30.57421875" style="39" customWidth="1"/>
    <col min="20" max="16384" width="9.140625" style="3" customWidth="1"/>
  </cols>
  <sheetData>
    <row r="1" spans="1:19" s="15" customFormat="1" ht="19.5">
      <c r="A1" s="113"/>
      <c r="B1" s="103" t="s">
        <v>295</v>
      </c>
      <c r="C1" s="44"/>
      <c r="D1" s="81"/>
      <c r="E1" s="122"/>
      <c r="F1" s="122"/>
      <c r="G1" s="122"/>
      <c r="H1" s="81"/>
      <c r="I1" s="81"/>
      <c r="J1" s="14"/>
      <c r="K1" s="14"/>
      <c r="L1" s="14"/>
      <c r="M1" s="19"/>
      <c r="N1" s="81"/>
      <c r="O1" s="14"/>
      <c r="P1" s="14"/>
      <c r="Q1" s="14"/>
      <c r="R1" s="19"/>
      <c r="S1" s="40"/>
    </row>
    <row r="2" spans="1:19" s="1" customFormat="1" ht="19.5">
      <c r="A2" s="113"/>
      <c r="B2" s="103" t="s">
        <v>355</v>
      </c>
      <c r="C2" s="45"/>
      <c r="D2" s="81"/>
      <c r="E2" s="123"/>
      <c r="F2" s="123"/>
      <c r="G2" s="124"/>
      <c r="H2" s="81"/>
      <c r="I2" s="81"/>
      <c r="J2" s="19"/>
      <c r="K2" s="19"/>
      <c r="L2" s="6"/>
      <c r="M2" s="6"/>
      <c r="N2" s="81"/>
      <c r="O2" s="19"/>
      <c r="P2" s="19"/>
      <c r="Q2" s="6"/>
      <c r="R2" s="6"/>
      <c r="S2" s="41"/>
    </row>
    <row r="3" spans="1:19" s="2" customFormat="1" ht="12.75">
      <c r="A3" s="540"/>
      <c r="B3" s="50"/>
      <c r="C3" s="46"/>
      <c r="D3" s="94"/>
      <c r="E3" s="125"/>
      <c r="F3" s="125"/>
      <c r="G3" s="145"/>
      <c r="H3" s="94"/>
      <c r="I3" s="94"/>
      <c r="J3" s="7"/>
      <c r="K3" s="7"/>
      <c r="L3" s="23"/>
      <c r="M3" s="23"/>
      <c r="N3" s="94"/>
      <c r="O3" s="7"/>
      <c r="P3" s="7"/>
      <c r="Q3" s="23"/>
      <c r="R3" s="23"/>
      <c r="S3" s="37" t="s">
        <v>47</v>
      </c>
    </row>
    <row r="4" spans="1:19" s="209" customFormat="1" ht="12.75">
      <c r="A4" s="541"/>
      <c r="B4" s="203"/>
      <c r="C4" s="204"/>
      <c r="D4" s="199"/>
      <c r="E4" s="189">
        <v>2001</v>
      </c>
      <c r="F4" s="192"/>
      <c r="G4" s="219"/>
      <c r="H4" s="206"/>
      <c r="I4" s="199"/>
      <c r="J4" s="189">
        <v>2002</v>
      </c>
      <c r="K4" s="192"/>
      <c r="L4" s="193"/>
      <c r="M4" s="207"/>
      <c r="N4" s="199"/>
      <c r="O4" s="189">
        <v>2003</v>
      </c>
      <c r="P4" s="192"/>
      <c r="Q4" s="193"/>
      <c r="R4" s="207"/>
      <c r="S4" s="218"/>
    </row>
    <row r="5" spans="1:19" ht="39" customHeight="1">
      <c r="A5" s="91"/>
      <c r="B5" s="182" t="s">
        <v>130</v>
      </c>
      <c r="C5" s="180"/>
      <c r="D5" s="83"/>
      <c r="E5" s="519" t="s">
        <v>48</v>
      </c>
      <c r="F5" s="129"/>
      <c r="G5" s="186"/>
      <c r="H5" s="109"/>
      <c r="I5" s="83"/>
      <c r="J5" s="18" t="s">
        <v>48</v>
      </c>
      <c r="K5" s="12"/>
      <c r="L5" s="186"/>
      <c r="M5" s="116"/>
      <c r="N5" s="83"/>
      <c r="O5" s="18" t="s">
        <v>48</v>
      </c>
      <c r="P5" s="12"/>
      <c r="Q5" s="186"/>
      <c r="R5" s="116"/>
      <c r="S5" s="64" t="s">
        <v>131</v>
      </c>
    </row>
    <row r="6" spans="1:19" s="21" customFormat="1" ht="63.75">
      <c r="A6" s="554" t="s">
        <v>132</v>
      </c>
      <c r="B6" s="13"/>
      <c r="C6" s="48"/>
      <c r="D6" s="183" t="s">
        <v>133</v>
      </c>
      <c r="E6" s="130" t="s">
        <v>134</v>
      </c>
      <c r="F6" s="130" t="s">
        <v>51</v>
      </c>
      <c r="G6" s="131" t="s">
        <v>52</v>
      </c>
      <c r="H6" s="84"/>
      <c r="I6" s="183" t="s">
        <v>133</v>
      </c>
      <c r="J6" s="130" t="s">
        <v>134</v>
      </c>
      <c r="K6" s="20" t="s">
        <v>51</v>
      </c>
      <c r="L6" s="131" t="s">
        <v>52</v>
      </c>
      <c r="M6" s="141"/>
      <c r="N6" s="183" t="s">
        <v>133</v>
      </c>
      <c r="O6" s="130" t="s">
        <v>134</v>
      </c>
      <c r="P6" s="20" t="s">
        <v>51</v>
      </c>
      <c r="Q6" s="131" t="s">
        <v>52</v>
      </c>
      <c r="R6" s="118"/>
      <c r="S6" s="63"/>
    </row>
    <row r="7" spans="1:19" s="24" customFormat="1" ht="27.75" customHeight="1">
      <c r="A7" s="536">
        <v>226</v>
      </c>
      <c r="B7" s="613" t="s">
        <v>356</v>
      </c>
      <c r="C7" s="614"/>
      <c r="D7" s="85">
        <v>2421</v>
      </c>
      <c r="E7" s="579">
        <f>SUM(E8:E16)</f>
        <v>2000</v>
      </c>
      <c r="F7" s="579">
        <f>SUM(F8:F16)</f>
        <v>0</v>
      </c>
      <c r="G7" s="579">
        <f>SUM(G8:G16)</f>
        <v>0</v>
      </c>
      <c r="H7" s="85"/>
      <c r="I7" s="85"/>
      <c r="J7" s="579">
        <f>SUM(J8:J16)</f>
        <v>0</v>
      </c>
      <c r="K7" s="579">
        <f>SUM(K8:K16)</f>
        <v>0</v>
      </c>
      <c r="L7" s="579">
        <f>SUM(L8:L16)</f>
        <v>0</v>
      </c>
      <c r="M7" s="60"/>
      <c r="N7" s="85"/>
      <c r="O7" s="579">
        <f>SUM(O8:O16)</f>
        <v>0</v>
      </c>
      <c r="P7" s="579">
        <f>SUM(P8:P16)</f>
        <v>0</v>
      </c>
      <c r="Q7" s="579">
        <f>SUM(Q8:Q16)</f>
        <v>0</v>
      </c>
      <c r="R7" s="53"/>
      <c r="S7" s="111"/>
    </row>
    <row r="8" spans="1:19" s="57" customFormat="1" ht="24">
      <c r="A8" s="536"/>
      <c r="B8" s="73"/>
      <c r="C8" s="25" t="s">
        <v>411</v>
      </c>
      <c r="D8" s="85"/>
      <c r="E8" s="153">
        <v>300</v>
      </c>
      <c r="F8" s="153"/>
      <c r="G8" s="153"/>
      <c r="H8" s="85"/>
      <c r="I8" s="85"/>
      <c r="J8" s="153"/>
      <c r="K8" s="153"/>
      <c r="L8" s="153"/>
      <c r="M8" s="60"/>
      <c r="N8" s="85"/>
      <c r="O8" s="153"/>
      <c r="P8" s="153"/>
      <c r="Q8" s="153"/>
      <c r="R8" s="53"/>
      <c r="S8" s="80" t="s">
        <v>264</v>
      </c>
    </row>
    <row r="9" spans="1:19" s="57" customFormat="1" ht="24">
      <c r="A9" s="536"/>
      <c r="B9" s="73"/>
      <c r="C9" s="25" t="s">
        <v>357</v>
      </c>
      <c r="D9" s="85"/>
      <c r="E9" s="153">
        <v>200</v>
      </c>
      <c r="F9" s="153"/>
      <c r="G9" s="153"/>
      <c r="H9" s="85"/>
      <c r="I9" s="85"/>
      <c r="J9" s="153"/>
      <c r="K9" s="153"/>
      <c r="L9" s="153"/>
      <c r="M9" s="60"/>
      <c r="N9" s="85"/>
      <c r="O9" s="153"/>
      <c r="P9" s="153"/>
      <c r="Q9" s="153"/>
      <c r="R9" s="53"/>
      <c r="S9" s="80" t="s">
        <v>264</v>
      </c>
    </row>
    <row r="10" spans="1:19" s="57" customFormat="1" ht="12">
      <c r="A10" s="536"/>
      <c r="B10" s="73"/>
      <c r="C10" s="46" t="s">
        <v>358</v>
      </c>
      <c r="D10" s="85"/>
      <c r="E10" s="153">
        <v>300</v>
      </c>
      <c r="F10" s="153"/>
      <c r="G10" s="153"/>
      <c r="H10" s="85"/>
      <c r="I10" s="85"/>
      <c r="J10" s="153"/>
      <c r="K10" s="153"/>
      <c r="L10" s="153"/>
      <c r="M10" s="60"/>
      <c r="N10" s="85"/>
      <c r="O10" s="153"/>
      <c r="P10" s="153"/>
      <c r="Q10" s="153"/>
      <c r="R10" s="53"/>
      <c r="S10" s="80" t="s">
        <v>264</v>
      </c>
    </row>
    <row r="11" spans="1:19" s="57" customFormat="1" ht="12">
      <c r="A11" s="536"/>
      <c r="B11" s="73"/>
      <c r="C11" s="369" t="s">
        <v>359</v>
      </c>
      <c r="D11" s="85"/>
      <c r="E11" s="153">
        <v>300</v>
      </c>
      <c r="F11" s="153"/>
      <c r="G11" s="153"/>
      <c r="H11" s="85"/>
      <c r="I11" s="85"/>
      <c r="J11" s="153"/>
      <c r="K11" s="153"/>
      <c r="L11" s="153"/>
      <c r="M11" s="60"/>
      <c r="N11" s="85"/>
      <c r="O11" s="153"/>
      <c r="P11" s="153"/>
      <c r="Q11" s="153"/>
      <c r="R11" s="53"/>
      <c r="S11" s="80" t="s">
        <v>264</v>
      </c>
    </row>
    <row r="12" spans="1:19" s="533" customFormat="1" ht="24">
      <c r="A12" s="536"/>
      <c r="B12" s="270"/>
      <c r="C12" s="568" t="s">
        <v>385</v>
      </c>
      <c r="D12" s="85"/>
      <c r="E12" s="153">
        <v>300</v>
      </c>
      <c r="F12" s="153"/>
      <c r="G12" s="153"/>
      <c r="H12" s="85"/>
      <c r="I12" s="85"/>
      <c r="J12" s="153"/>
      <c r="K12" s="153"/>
      <c r="L12" s="153"/>
      <c r="M12" s="529"/>
      <c r="N12" s="85"/>
      <c r="O12" s="153"/>
      <c r="P12" s="153"/>
      <c r="Q12" s="153"/>
      <c r="R12" s="527"/>
      <c r="S12" s="80" t="s">
        <v>264</v>
      </c>
    </row>
    <row r="13" spans="1:19" s="533" customFormat="1" ht="12">
      <c r="A13" s="536"/>
      <c r="B13" s="270"/>
      <c r="C13" s="568" t="s">
        <v>362</v>
      </c>
      <c r="D13" s="85"/>
      <c r="E13" s="153">
        <v>200</v>
      </c>
      <c r="F13" s="153"/>
      <c r="G13" s="153"/>
      <c r="H13" s="85"/>
      <c r="I13" s="85"/>
      <c r="J13" s="153"/>
      <c r="K13" s="153"/>
      <c r="L13" s="153"/>
      <c r="M13" s="529"/>
      <c r="N13" s="85"/>
      <c r="O13" s="153"/>
      <c r="P13" s="153"/>
      <c r="Q13" s="153"/>
      <c r="R13" s="527"/>
      <c r="S13" s="80" t="s">
        <v>264</v>
      </c>
    </row>
    <row r="14" spans="1:19" s="57" customFormat="1" ht="12">
      <c r="A14" s="536"/>
      <c r="B14" s="73"/>
      <c r="C14" s="369" t="s">
        <v>360</v>
      </c>
      <c r="D14" s="85"/>
      <c r="E14" s="153">
        <v>200</v>
      </c>
      <c r="F14" s="582"/>
      <c r="G14" s="153"/>
      <c r="H14" s="85"/>
      <c r="I14" s="85"/>
      <c r="J14" s="153"/>
      <c r="K14" s="153"/>
      <c r="L14" s="153"/>
      <c r="M14" s="60"/>
      <c r="N14" s="85"/>
      <c r="O14" s="153"/>
      <c r="P14" s="153"/>
      <c r="Q14" s="153"/>
      <c r="R14" s="53"/>
      <c r="S14" s="80" t="s">
        <v>264</v>
      </c>
    </row>
    <row r="15" spans="1:19" s="57" customFormat="1" ht="12">
      <c r="A15" s="536"/>
      <c r="B15" s="73"/>
      <c r="C15" s="25" t="s">
        <v>361</v>
      </c>
      <c r="D15" s="85"/>
      <c r="E15" s="153">
        <v>200</v>
      </c>
      <c r="F15" s="153"/>
      <c r="G15" s="153"/>
      <c r="H15" s="85"/>
      <c r="I15" s="85"/>
      <c r="J15" s="153"/>
      <c r="K15" s="153"/>
      <c r="L15" s="153"/>
      <c r="M15" s="60"/>
      <c r="N15" s="85"/>
      <c r="O15" s="153"/>
      <c r="P15" s="153"/>
      <c r="Q15" s="153"/>
      <c r="R15" s="53"/>
      <c r="S15" s="80" t="s">
        <v>264</v>
      </c>
    </row>
    <row r="16" spans="1:19" s="57" customFormat="1" ht="12">
      <c r="A16" s="536"/>
      <c r="B16" s="73"/>
      <c r="C16" s="369"/>
      <c r="D16" s="85"/>
      <c r="E16" s="153"/>
      <c r="F16" s="153"/>
      <c r="G16" s="153"/>
      <c r="H16" s="85"/>
      <c r="I16" s="85"/>
      <c r="J16" s="153"/>
      <c r="K16" s="153"/>
      <c r="L16" s="153"/>
      <c r="M16" s="60"/>
      <c r="N16" s="85"/>
      <c r="O16" s="153"/>
      <c r="P16" s="153"/>
      <c r="Q16" s="153"/>
      <c r="R16" s="53"/>
      <c r="S16" s="80"/>
    </row>
    <row r="17" spans="1:19" s="17" customFormat="1" ht="24" customHeight="1">
      <c r="A17" s="92"/>
      <c r="B17" s="68"/>
      <c r="C17" s="69"/>
      <c r="D17" s="92"/>
      <c r="E17" s="138">
        <f>E7</f>
        <v>2000</v>
      </c>
      <c r="F17" s="138">
        <f>F7</f>
        <v>0</v>
      </c>
      <c r="G17" s="138">
        <f>G7</f>
        <v>0</v>
      </c>
      <c r="H17" s="91"/>
      <c r="I17" s="92"/>
      <c r="J17" s="138">
        <f>J7</f>
        <v>0</v>
      </c>
      <c r="K17" s="138">
        <f>K7</f>
        <v>0</v>
      </c>
      <c r="L17" s="138">
        <f>L7</f>
        <v>0</v>
      </c>
      <c r="M17" s="142"/>
      <c r="N17" s="92"/>
      <c r="O17" s="138">
        <f>O7</f>
        <v>0</v>
      </c>
      <c r="P17" s="138">
        <f>P7</f>
        <v>0</v>
      </c>
      <c r="Q17" s="138">
        <f>Q7</f>
        <v>0</v>
      </c>
      <c r="R17" s="144"/>
      <c r="S17" s="284"/>
    </row>
    <row r="18" spans="1:19" s="57" customFormat="1" ht="12.75">
      <c r="A18" s="231"/>
      <c r="C18" s="70"/>
      <c r="D18" s="102"/>
      <c r="E18" s="165"/>
      <c r="F18" s="165"/>
      <c r="G18" s="165"/>
      <c r="H18" s="115"/>
      <c r="I18" s="102"/>
      <c r="J18" s="54"/>
      <c r="K18" s="54"/>
      <c r="L18" s="54"/>
      <c r="M18" s="53"/>
      <c r="N18" s="102"/>
      <c r="O18" s="54"/>
      <c r="P18" s="54"/>
      <c r="Q18" s="54"/>
      <c r="R18" s="53"/>
      <c r="S18" s="55"/>
    </row>
    <row r="19" spans="1:19" s="57" customFormat="1" ht="12.75">
      <c r="A19" s="231"/>
      <c r="C19" s="66"/>
      <c r="D19" s="102"/>
      <c r="E19" s="165"/>
      <c r="F19" s="165"/>
      <c r="G19" s="165"/>
      <c r="H19" s="115"/>
      <c r="I19" s="102"/>
      <c r="J19" s="54"/>
      <c r="K19" s="54"/>
      <c r="L19" s="54"/>
      <c r="M19" s="53"/>
      <c r="N19" s="102"/>
      <c r="O19" s="54"/>
      <c r="P19" s="54"/>
      <c r="Q19" s="54"/>
      <c r="R19" s="53"/>
      <c r="S19" s="55"/>
    </row>
    <row r="20" spans="1:19" s="57" customFormat="1" ht="12.75">
      <c r="A20" s="231"/>
      <c r="C20" s="66"/>
      <c r="D20" s="102"/>
      <c r="E20" s="165"/>
      <c r="F20" s="165"/>
      <c r="G20" s="165"/>
      <c r="H20" s="115"/>
      <c r="I20" s="102"/>
      <c r="J20" s="54"/>
      <c r="K20" s="54"/>
      <c r="L20" s="54"/>
      <c r="M20" s="53"/>
      <c r="N20" s="102"/>
      <c r="O20" s="54"/>
      <c r="P20" s="54"/>
      <c r="Q20" s="54"/>
      <c r="R20" s="53"/>
      <c r="S20" s="55"/>
    </row>
    <row r="21" spans="1:19" s="57" customFormat="1" ht="12.75">
      <c r="A21" s="231"/>
      <c r="C21" s="66"/>
      <c r="D21" s="102"/>
      <c r="E21" s="165"/>
      <c r="F21" s="165"/>
      <c r="G21" s="165"/>
      <c r="H21" s="115"/>
      <c r="I21" s="102"/>
      <c r="J21" s="54"/>
      <c r="K21" s="54"/>
      <c r="L21" s="54"/>
      <c r="M21" s="53"/>
      <c r="N21" s="102"/>
      <c r="O21" s="54"/>
      <c r="P21" s="54"/>
      <c r="Q21" s="54"/>
      <c r="R21" s="53"/>
      <c r="S21" s="55"/>
    </row>
    <row r="22" spans="1:19" s="57" customFormat="1" ht="12.75">
      <c r="A22" s="231"/>
      <c r="C22" s="66"/>
      <c r="D22" s="102"/>
      <c r="E22" s="165"/>
      <c r="F22" s="165"/>
      <c r="G22" s="165"/>
      <c r="H22" s="115"/>
      <c r="I22" s="102"/>
      <c r="J22" s="54"/>
      <c r="K22" s="54"/>
      <c r="L22" s="54"/>
      <c r="M22" s="53"/>
      <c r="N22" s="102"/>
      <c r="O22" s="54"/>
      <c r="P22" s="54"/>
      <c r="Q22" s="54"/>
      <c r="R22" s="53"/>
      <c r="S22" s="55"/>
    </row>
    <row r="23" spans="1:19" s="57" customFormat="1" ht="12.75">
      <c r="A23" s="231"/>
      <c r="C23" s="66"/>
      <c r="D23" s="102"/>
      <c r="E23" s="165"/>
      <c r="F23" s="165"/>
      <c r="G23" s="165"/>
      <c r="H23" s="115"/>
      <c r="I23" s="102"/>
      <c r="J23" s="54"/>
      <c r="K23" s="54"/>
      <c r="L23" s="54"/>
      <c r="M23" s="53"/>
      <c r="N23" s="102"/>
      <c r="O23" s="54"/>
      <c r="P23" s="54"/>
      <c r="Q23" s="54"/>
      <c r="R23" s="53"/>
      <c r="S23" s="55"/>
    </row>
    <row r="24" spans="1:19" s="57" customFormat="1" ht="12.75">
      <c r="A24" s="231"/>
      <c r="C24" s="66"/>
      <c r="D24" s="102"/>
      <c r="E24" s="165"/>
      <c r="F24" s="165"/>
      <c r="G24" s="165"/>
      <c r="H24" s="115"/>
      <c r="I24" s="102"/>
      <c r="J24" s="54"/>
      <c r="K24" s="54"/>
      <c r="L24" s="54"/>
      <c r="M24" s="53"/>
      <c r="N24" s="102"/>
      <c r="O24" s="54"/>
      <c r="P24" s="54"/>
      <c r="Q24" s="54"/>
      <c r="R24" s="53"/>
      <c r="S24" s="55"/>
    </row>
    <row r="25" spans="1:19" s="57" customFormat="1" ht="12.75">
      <c r="A25" s="231"/>
      <c r="C25" s="66"/>
      <c r="D25" s="102"/>
      <c r="E25" s="165"/>
      <c r="F25" s="165"/>
      <c r="G25" s="165"/>
      <c r="H25" s="115"/>
      <c r="I25" s="102"/>
      <c r="J25" s="54"/>
      <c r="K25" s="54"/>
      <c r="L25" s="54"/>
      <c r="M25" s="53"/>
      <c r="N25" s="102"/>
      <c r="O25" s="54"/>
      <c r="P25" s="54"/>
      <c r="Q25" s="54"/>
      <c r="R25" s="53"/>
      <c r="S25" s="55"/>
    </row>
    <row r="26" spans="1:19" s="57" customFormat="1" ht="12.75">
      <c r="A26" s="231"/>
      <c r="C26" s="66"/>
      <c r="D26" s="102"/>
      <c r="E26" s="165"/>
      <c r="F26" s="165"/>
      <c r="G26" s="165"/>
      <c r="H26" s="115"/>
      <c r="I26" s="102"/>
      <c r="J26" s="54"/>
      <c r="K26" s="54"/>
      <c r="L26" s="54"/>
      <c r="M26" s="53"/>
      <c r="N26" s="102"/>
      <c r="O26" s="54"/>
      <c r="P26" s="54"/>
      <c r="Q26" s="54"/>
      <c r="R26" s="53"/>
      <c r="S26" s="55"/>
    </row>
    <row r="27" spans="1:19" s="57" customFormat="1" ht="12.75">
      <c r="A27" s="231"/>
      <c r="C27" s="66"/>
      <c r="D27" s="102"/>
      <c r="E27" s="165"/>
      <c r="F27" s="165"/>
      <c r="G27" s="165"/>
      <c r="H27" s="115"/>
      <c r="I27" s="102"/>
      <c r="J27" s="54"/>
      <c r="K27" s="54"/>
      <c r="L27" s="54"/>
      <c r="M27" s="53"/>
      <c r="N27" s="102"/>
      <c r="O27" s="54"/>
      <c r="P27" s="54"/>
      <c r="Q27" s="54"/>
      <c r="R27" s="53"/>
      <c r="S27" s="55"/>
    </row>
    <row r="28" spans="1:19" s="57" customFormat="1" ht="12.75">
      <c r="A28" s="231"/>
      <c r="C28" s="66"/>
      <c r="D28" s="102"/>
      <c r="E28" s="165"/>
      <c r="F28" s="165"/>
      <c r="G28" s="165"/>
      <c r="H28" s="115"/>
      <c r="I28" s="102"/>
      <c r="J28" s="54"/>
      <c r="K28" s="54"/>
      <c r="L28" s="54"/>
      <c r="M28" s="53"/>
      <c r="N28" s="102"/>
      <c r="O28" s="54"/>
      <c r="P28" s="54"/>
      <c r="Q28" s="54"/>
      <c r="R28" s="53"/>
      <c r="S28" s="55"/>
    </row>
    <row r="29" spans="1:19" s="57" customFormat="1" ht="12.75">
      <c r="A29" s="231"/>
      <c r="C29" s="66"/>
      <c r="D29" s="102"/>
      <c r="E29" s="165"/>
      <c r="F29" s="165"/>
      <c r="G29" s="165"/>
      <c r="H29" s="115"/>
      <c r="I29" s="102"/>
      <c r="J29" s="54"/>
      <c r="K29" s="54"/>
      <c r="L29" s="54"/>
      <c r="M29" s="53"/>
      <c r="N29" s="102"/>
      <c r="O29" s="54"/>
      <c r="P29" s="54"/>
      <c r="Q29" s="54"/>
      <c r="R29" s="53"/>
      <c r="S29" s="55"/>
    </row>
    <row r="30" spans="1:19" s="57" customFormat="1" ht="12.75">
      <c r="A30" s="231"/>
      <c r="C30" s="66"/>
      <c r="D30" s="102"/>
      <c r="E30" s="165"/>
      <c r="F30" s="165"/>
      <c r="G30" s="165"/>
      <c r="H30" s="115"/>
      <c r="I30" s="102"/>
      <c r="J30" s="54"/>
      <c r="K30" s="54"/>
      <c r="L30" s="54"/>
      <c r="M30" s="53"/>
      <c r="N30" s="102"/>
      <c r="O30" s="54"/>
      <c r="P30" s="54"/>
      <c r="Q30" s="54"/>
      <c r="R30" s="53"/>
      <c r="S30" s="55"/>
    </row>
    <row r="31" spans="1:19" s="57" customFormat="1" ht="12.75">
      <c r="A31" s="231"/>
      <c r="C31" s="66"/>
      <c r="D31" s="102"/>
      <c r="E31" s="165"/>
      <c r="F31" s="165"/>
      <c r="G31" s="165"/>
      <c r="H31" s="115"/>
      <c r="I31" s="102"/>
      <c r="J31" s="54"/>
      <c r="K31" s="54"/>
      <c r="L31" s="54"/>
      <c r="M31" s="53"/>
      <c r="N31" s="102"/>
      <c r="O31" s="54"/>
      <c r="P31" s="54"/>
      <c r="Q31" s="54"/>
      <c r="R31" s="53"/>
      <c r="S31" s="55"/>
    </row>
    <row r="32" spans="1:19" s="57" customFormat="1" ht="12.75">
      <c r="A32" s="231"/>
      <c r="C32" s="66"/>
      <c r="D32" s="102"/>
      <c r="E32" s="165"/>
      <c r="F32" s="165"/>
      <c r="G32" s="165"/>
      <c r="H32" s="115"/>
      <c r="I32" s="102"/>
      <c r="J32" s="54"/>
      <c r="K32" s="54"/>
      <c r="L32" s="54"/>
      <c r="M32" s="53"/>
      <c r="N32" s="102"/>
      <c r="O32" s="54"/>
      <c r="P32" s="54"/>
      <c r="Q32" s="54"/>
      <c r="R32" s="53"/>
      <c r="S32" s="55"/>
    </row>
    <row r="33" spans="1:19" s="57" customFormat="1" ht="12.75">
      <c r="A33" s="231"/>
      <c r="C33" s="66"/>
      <c r="D33" s="102"/>
      <c r="E33" s="165"/>
      <c r="F33" s="165"/>
      <c r="G33" s="165"/>
      <c r="H33" s="115"/>
      <c r="I33" s="102"/>
      <c r="J33" s="54"/>
      <c r="K33" s="54"/>
      <c r="L33" s="54"/>
      <c r="M33" s="53"/>
      <c r="N33" s="102"/>
      <c r="O33" s="54"/>
      <c r="P33" s="54"/>
      <c r="Q33" s="54"/>
      <c r="R33" s="53"/>
      <c r="S33" s="55"/>
    </row>
    <row r="34" spans="1:19" s="57" customFormat="1" ht="12.75">
      <c r="A34" s="231"/>
      <c r="C34" s="66"/>
      <c r="D34" s="102"/>
      <c r="E34" s="165"/>
      <c r="F34" s="165"/>
      <c r="G34" s="165"/>
      <c r="H34" s="115"/>
      <c r="I34" s="102"/>
      <c r="J34" s="54"/>
      <c r="K34" s="54"/>
      <c r="L34" s="54"/>
      <c r="M34" s="53"/>
      <c r="N34" s="102"/>
      <c r="O34" s="54"/>
      <c r="P34" s="54"/>
      <c r="Q34" s="54"/>
      <c r="R34" s="53"/>
      <c r="S34" s="55"/>
    </row>
    <row r="35" spans="1:19" s="57" customFormat="1" ht="12.75">
      <c r="A35" s="231"/>
      <c r="C35" s="66"/>
      <c r="D35" s="102"/>
      <c r="E35" s="165"/>
      <c r="F35" s="165"/>
      <c r="G35" s="165"/>
      <c r="H35" s="115"/>
      <c r="I35" s="102"/>
      <c r="J35" s="54"/>
      <c r="K35" s="54"/>
      <c r="L35" s="54"/>
      <c r="M35" s="53"/>
      <c r="N35" s="102"/>
      <c r="O35" s="54"/>
      <c r="P35" s="54"/>
      <c r="Q35" s="54"/>
      <c r="R35" s="53"/>
      <c r="S35" s="55"/>
    </row>
    <row r="36" spans="1:19" s="57" customFormat="1" ht="12.75">
      <c r="A36" s="231"/>
      <c r="C36" s="66"/>
      <c r="D36" s="102"/>
      <c r="E36" s="165"/>
      <c r="F36" s="165"/>
      <c r="G36" s="165"/>
      <c r="H36" s="115"/>
      <c r="I36" s="102"/>
      <c r="J36" s="54"/>
      <c r="K36" s="54"/>
      <c r="L36" s="54"/>
      <c r="M36" s="53"/>
      <c r="N36" s="102"/>
      <c r="O36" s="54"/>
      <c r="P36" s="54"/>
      <c r="Q36" s="54"/>
      <c r="R36" s="53"/>
      <c r="S36" s="55"/>
    </row>
    <row r="37" spans="1:19" s="57" customFormat="1" ht="12.75">
      <c r="A37" s="231"/>
      <c r="C37" s="66"/>
      <c r="D37" s="102"/>
      <c r="E37" s="165"/>
      <c r="F37" s="165"/>
      <c r="G37" s="165"/>
      <c r="H37" s="115"/>
      <c r="I37" s="102"/>
      <c r="J37" s="54"/>
      <c r="K37" s="54"/>
      <c r="L37" s="54"/>
      <c r="M37" s="53"/>
      <c r="N37" s="102"/>
      <c r="O37" s="54"/>
      <c r="P37" s="54"/>
      <c r="Q37" s="54"/>
      <c r="R37" s="53"/>
      <c r="S37" s="55"/>
    </row>
    <row r="38" spans="1:19" s="57" customFormat="1" ht="12.75">
      <c r="A38" s="231"/>
      <c r="C38" s="66"/>
      <c r="D38" s="102"/>
      <c r="E38" s="165"/>
      <c r="F38" s="165"/>
      <c r="G38" s="165"/>
      <c r="H38" s="115"/>
      <c r="I38" s="102"/>
      <c r="J38" s="54"/>
      <c r="K38" s="54"/>
      <c r="L38" s="54"/>
      <c r="M38" s="53"/>
      <c r="N38" s="102"/>
      <c r="O38" s="54"/>
      <c r="P38" s="54"/>
      <c r="Q38" s="54"/>
      <c r="R38" s="53"/>
      <c r="S38" s="55"/>
    </row>
    <row r="39" spans="1:19" s="57" customFormat="1" ht="12.75">
      <c r="A39" s="231"/>
      <c r="C39" s="66"/>
      <c r="D39" s="102"/>
      <c r="E39" s="165"/>
      <c r="F39" s="165"/>
      <c r="G39" s="165"/>
      <c r="H39" s="115"/>
      <c r="I39" s="102"/>
      <c r="J39" s="54"/>
      <c r="K39" s="54"/>
      <c r="L39" s="54"/>
      <c r="M39" s="53"/>
      <c r="N39" s="102"/>
      <c r="O39" s="54"/>
      <c r="P39" s="54"/>
      <c r="Q39" s="54"/>
      <c r="R39" s="53"/>
      <c r="S39" s="55"/>
    </row>
    <row r="40" spans="1:19" s="57" customFormat="1" ht="12.75">
      <c r="A40" s="231"/>
      <c r="C40" s="66"/>
      <c r="D40" s="102"/>
      <c r="E40" s="165"/>
      <c r="F40" s="165"/>
      <c r="G40" s="165"/>
      <c r="H40" s="115"/>
      <c r="I40" s="102"/>
      <c r="J40" s="54"/>
      <c r="K40" s="54"/>
      <c r="L40" s="54"/>
      <c r="M40" s="53"/>
      <c r="N40" s="102"/>
      <c r="O40" s="54"/>
      <c r="P40" s="54"/>
      <c r="Q40" s="54"/>
      <c r="R40" s="53"/>
      <c r="S40" s="55"/>
    </row>
    <row r="41" spans="1:19" s="57" customFormat="1" ht="12.75">
      <c r="A41" s="231"/>
      <c r="C41" s="66"/>
      <c r="D41" s="102"/>
      <c r="E41" s="165"/>
      <c r="F41" s="165"/>
      <c r="G41" s="165"/>
      <c r="H41" s="115"/>
      <c r="I41" s="102"/>
      <c r="J41" s="54"/>
      <c r="K41" s="54"/>
      <c r="L41" s="54"/>
      <c r="M41" s="53"/>
      <c r="N41" s="102"/>
      <c r="O41" s="54"/>
      <c r="P41" s="54"/>
      <c r="Q41" s="54"/>
      <c r="R41" s="53"/>
      <c r="S41" s="55"/>
    </row>
    <row r="42" spans="1:19" s="57" customFormat="1" ht="12.75">
      <c r="A42" s="231"/>
      <c r="C42" s="66"/>
      <c r="D42" s="102"/>
      <c r="E42" s="165"/>
      <c r="F42" s="165"/>
      <c r="G42" s="165"/>
      <c r="H42" s="115"/>
      <c r="I42" s="102"/>
      <c r="J42" s="54"/>
      <c r="K42" s="54"/>
      <c r="L42" s="54"/>
      <c r="M42" s="53"/>
      <c r="N42" s="102"/>
      <c r="O42" s="54"/>
      <c r="P42" s="54"/>
      <c r="Q42" s="54"/>
      <c r="R42" s="53"/>
      <c r="S42" s="55"/>
    </row>
    <row r="43" spans="1:19" s="57" customFormat="1" ht="12.75">
      <c r="A43" s="231"/>
      <c r="C43" s="66"/>
      <c r="D43" s="102"/>
      <c r="E43" s="165"/>
      <c r="F43" s="165"/>
      <c r="G43" s="165"/>
      <c r="H43" s="115"/>
      <c r="I43" s="102"/>
      <c r="J43" s="54"/>
      <c r="K43" s="54"/>
      <c r="L43" s="54"/>
      <c r="M43" s="53"/>
      <c r="N43" s="102"/>
      <c r="O43" s="54"/>
      <c r="P43" s="54"/>
      <c r="Q43" s="54"/>
      <c r="R43" s="53"/>
      <c r="S43" s="55"/>
    </row>
    <row r="44" spans="1:19" s="57" customFormat="1" ht="12.75">
      <c r="A44" s="231"/>
      <c r="C44" s="66"/>
      <c r="D44" s="102"/>
      <c r="E44" s="165"/>
      <c r="F44" s="165"/>
      <c r="G44" s="165"/>
      <c r="H44" s="115"/>
      <c r="I44" s="102"/>
      <c r="J44" s="54"/>
      <c r="K44" s="54"/>
      <c r="L44" s="54"/>
      <c r="M44" s="53"/>
      <c r="N44" s="102"/>
      <c r="O44" s="54"/>
      <c r="P44" s="54"/>
      <c r="Q44" s="54"/>
      <c r="R44" s="53"/>
      <c r="S44" s="55"/>
    </row>
    <row r="45" spans="1:19" s="57" customFormat="1" ht="12.75">
      <c r="A45" s="231"/>
      <c r="C45" s="66"/>
      <c r="D45" s="102"/>
      <c r="E45" s="165"/>
      <c r="F45" s="165"/>
      <c r="G45" s="165"/>
      <c r="H45" s="115"/>
      <c r="I45" s="102"/>
      <c r="J45" s="54"/>
      <c r="K45" s="54"/>
      <c r="L45" s="54"/>
      <c r="M45" s="53"/>
      <c r="N45" s="102"/>
      <c r="O45" s="54"/>
      <c r="P45" s="54"/>
      <c r="Q45" s="54"/>
      <c r="R45" s="53"/>
      <c r="S45" s="55"/>
    </row>
    <row r="46" spans="1:19" s="57" customFormat="1" ht="12.75">
      <c r="A46" s="231"/>
      <c r="C46" s="66"/>
      <c r="D46" s="102"/>
      <c r="E46" s="165"/>
      <c r="F46" s="165"/>
      <c r="G46" s="165"/>
      <c r="H46" s="115"/>
      <c r="I46" s="102"/>
      <c r="J46" s="54"/>
      <c r="K46" s="54"/>
      <c r="L46" s="54"/>
      <c r="M46" s="53"/>
      <c r="N46" s="102"/>
      <c r="O46" s="54"/>
      <c r="P46" s="54"/>
      <c r="Q46" s="54"/>
      <c r="R46" s="53"/>
      <c r="S46" s="55"/>
    </row>
    <row r="47" spans="1:19" s="57" customFormat="1" ht="12.75">
      <c r="A47" s="231"/>
      <c r="C47" s="66"/>
      <c r="D47" s="102"/>
      <c r="E47" s="165"/>
      <c r="F47" s="165"/>
      <c r="G47" s="165"/>
      <c r="H47" s="115"/>
      <c r="I47" s="102"/>
      <c r="J47" s="54"/>
      <c r="K47" s="54"/>
      <c r="L47" s="54"/>
      <c r="M47" s="53"/>
      <c r="N47" s="102"/>
      <c r="O47" s="54"/>
      <c r="P47" s="54"/>
      <c r="Q47" s="54"/>
      <c r="R47" s="53"/>
      <c r="S47" s="55"/>
    </row>
    <row r="48" spans="1:19" s="57" customFormat="1" ht="12.75">
      <c r="A48" s="231"/>
      <c r="C48" s="66"/>
      <c r="D48" s="102"/>
      <c r="E48" s="165"/>
      <c r="F48" s="165"/>
      <c r="G48" s="165"/>
      <c r="H48" s="115"/>
      <c r="I48" s="102"/>
      <c r="J48" s="54"/>
      <c r="K48" s="54"/>
      <c r="L48" s="54"/>
      <c r="M48" s="53"/>
      <c r="N48" s="102"/>
      <c r="O48" s="54"/>
      <c r="P48" s="54"/>
      <c r="Q48" s="54"/>
      <c r="R48" s="53"/>
      <c r="S48" s="55"/>
    </row>
    <row r="49" spans="1:19" s="57" customFormat="1" ht="12.75">
      <c r="A49" s="231"/>
      <c r="C49" s="66"/>
      <c r="D49" s="102"/>
      <c r="E49" s="165"/>
      <c r="F49" s="165"/>
      <c r="G49" s="165"/>
      <c r="H49" s="115"/>
      <c r="I49" s="102"/>
      <c r="J49" s="54"/>
      <c r="K49" s="54"/>
      <c r="L49" s="54"/>
      <c r="M49" s="53"/>
      <c r="N49" s="102"/>
      <c r="O49" s="54"/>
      <c r="P49" s="54"/>
      <c r="Q49" s="54"/>
      <c r="R49" s="53"/>
      <c r="S49" s="55"/>
    </row>
    <row r="50" spans="1:19" s="57" customFormat="1" ht="12.75">
      <c r="A50" s="231"/>
      <c r="C50" s="66"/>
      <c r="D50" s="102"/>
      <c r="E50" s="165"/>
      <c r="F50" s="165"/>
      <c r="G50" s="165"/>
      <c r="H50" s="115"/>
      <c r="I50" s="102"/>
      <c r="J50" s="54"/>
      <c r="K50" s="54"/>
      <c r="L50" s="54"/>
      <c r="M50" s="53"/>
      <c r="N50" s="102"/>
      <c r="O50" s="54"/>
      <c r="P50" s="54"/>
      <c r="Q50" s="54"/>
      <c r="R50" s="53"/>
      <c r="S50" s="55"/>
    </row>
    <row r="51" spans="1:19" s="57" customFormat="1" ht="12.75">
      <c r="A51" s="231"/>
      <c r="C51" s="66"/>
      <c r="D51" s="102"/>
      <c r="E51" s="165"/>
      <c r="F51" s="165"/>
      <c r="G51" s="165"/>
      <c r="H51" s="115"/>
      <c r="I51" s="102"/>
      <c r="J51" s="54"/>
      <c r="K51" s="54"/>
      <c r="L51" s="54"/>
      <c r="M51" s="53"/>
      <c r="N51" s="102"/>
      <c r="O51" s="54"/>
      <c r="P51" s="54"/>
      <c r="Q51" s="54"/>
      <c r="R51" s="53"/>
      <c r="S51" s="55"/>
    </row>
    <row r="52" spans="1:19" s="57" customFormat="1" ht="12.75">
      <c r="A52" s="231"/>
      <c r="C52" s="66"/>
      <c r="D52" s="102"/>
      <c r="E52" s="165"/>
      <c r="F52" s="165"/>
      <c r="G52" s="165"/>
      <c r="H52" s="115"/>
      <c r="I52" s="102"/>
      <c r="J52" s="54"/>
      <c r="K52" s="54"/>
      <c r="L52" s="54"/>
      <c r="M52" s="53"/>
      <c r="N52" s="102"/>
      <c r="O52" s="54"/>
      <c r="P52" s="54"/>
      <c r="Q52" s="54"/>
      <c r="R52" s="53"/>
      <c r="S52" s="55"/>
    </row>
    <row r="53" spans="1:19" s="57" customFormat="1" ht="12.75">
      <c r="A53" s="231"/>
      <c r="C53" s="66"/>
      <c r="D53" s="102"/>
      <c r="E53" s="165"/>
      <c r="F53" s="165"/>
      <c r="G53" s="165"/>
      <c r="H53" s="115"/>
      <c r="I53" s="102"/>
      <c r="J53" s="54"/>
      <c r="K53" s="54"/>
      <c r="L53" s="54"/>
      <c r="M53" s="53"/>
      <c r="N53" s="102"/>
      <c r="O53" s="54"/>
      <c r="P53" s="54"/>
      <c r="Q53" s="54"/>
      <c r="R53" s="53"/>
      <c r="S53" s="55"/>
    </row>
    <row r="54" spans="1:19" s="57" customFormat="1" ht="12.75">
      <c r="A54" s="231"/>
      <c r="C54" s="66"/>
      <c r="D54" s="102"/>
      <c r="E54" s="165"/>
      <c r="F54" s="165"/>
      <c r="G54" s="165"/>
      <c r="H54" s="115"/>
      <c r="I54" s="102"/>
      <c r="J54" s="54"/>
      <c r="K54" s="54"/>
      <c r="L54" s="54"/>
      <c r="M54" s="53"/>
      <c r="N54" s="102"/>
      <c r="O54" s="54"/>
      <c r="P54" s="54"/>
      <c r="Q54" s="54"/>
      <c r="R54" s="53"/>
      <c r="S54" s="55"/>
    </row>
    <row r="55" spans="1:19" s="57" customFormat="1" ht="12.75">
      <c r="A55" s="231"/>
      <c r="C55" s="66"/>
      <c r="D55" s="102"/>
      <c r="E55" s="165"/>
      <c r="F55" s="165"/>
      <c r="G55" s="165"/>
      <c r="H55" s="115"/>
      <c r="I55" s="102"/>
      <c r="J55" s="54"/>
      <c r="K55" s="54"/>
      <c r="L55" s="54"/>
      <c r="M55" s="53"/>
      <c r="N55" s="102"/>
      <c r="O55" s="54"/>
      <c r="P55" s="54"/>
      <c r="Q55" s="54"/>
      <c r="R55" s="53"/>
      <c r="S55" s="55"/>
    </row>
    <row r="56" spans="1:19" s="57" customFormat="1" ht="12.75">
      <c r="A56" s="231"/>
      <c r="C56" s="66"/>
      <c r="D56" s="102"/>
      <c r="E56" s="165"/>
      <c r="F56" s="165"/>
      <c r="G56" s="165"/>
      <c r="H56" s="115"/>
      <c r="I56" s="102"/>
      <c r="J56" s="54"/>
      <c r="K56" s="54"/>
      <c r="L56" s="54"/>
      <c r="M56" s="53"/>
      <c r="N56" s="102"/>
      <c r="O56" s="54"/>
      <c r="P56" s="54"/>
      <c r="Q56" s="54"/>
      <c r="R56" s="53"/>
      <c r="S56" s="55"/>
    </row>
    <row r="57" spans="1:19" s="57" customFormat="1" ht="12.75">
      <c r="A57" s="231"/>
      <c r="C57" s="66"/>
      <c r="D57" s="102"/>
      <c r="E57" s="165"/>
      <c r="F57" s="165"/>
      <c r="G57" s="165"/>
      <c r="H57" s="115"/>
      <c r="I57" s="102"/>
      <c r="J57" s="54"/>
      <c r="K57" s="54"/>
      <c r="L57" s="54"/>
      <c r="M57" s="53"/>
      <c r="N57" s="102"/>
      <c r="O57" s="54"/>
      <c r="P57" s="54"/>
      <c r="Q57" s="54"/>
      <c r="R57" s="53"/>
      <c r="S57" s="55"/>
    </row>
    <row r="58" spans="1:19" s="57" customFormat="1" ht="12.75">
      <c r="A58" s="231"/>
      <c r="C58" s="66"/>
      <c r="D58" s="102"/>
      <c r="E58" s="165"/>
      <c r="F58" s="165"/>
      <c r="G58" s="165"/>
      <c r="H58" s="115"/>
      <c r="I58" s="102"/>
      <c r="J58" s="54"/>
      <c r="K58" s="54"/>
      <c r="L58" s="54"/>
      <c r="M58" s="53"/>
      <c r="N58" s="102"/>
      <c r="O58" s="54"/>
      <c r="P58" s="54"/>
      <c r="Q58" s="54"/>
      <c r="R58" s="53"/>
      <c r="S58" s="55"/>
    </row>
    <row r="59" spans="1:19" s="57" customFormat="1" ht="12.75">
      <c r="A59" s="231"/>
      <c r="C59" s="66"/>
      <c r="D59" s="102"/>
      <c r="E59" s="165"/>
      <c r="F59" s="165"/>
      <c r="G59" s="165"/>
      <c r="H59" s="115"/>
      <c r="I59" s="102"/>
      <c r="J59" s="54"/>
      <c r="K59" s="54"/>
      <c r="L59" s="54"/>
      <c r="M59" s="53"/>
      <c r="N59" s="102"/>
      <c r="O59" s="54"/>
      <c r="P59" s="54"/>
      <c r="Q59" s="54"/>
      <c r="R59" s="53"/>
      <c r="S59" s="55"/>
    </row>
    <row r="60" spans="1:19" s="57" customFormat="1" ht="12.75">
      <c r="A60" s="231"/>
      <c r="C60" s="66"/>
      <c r="D60" s="102"/>
      <c r="E60" s="165"/>
      <c r="F60" s="165"/>
      <c r="G60" s="165"/>
      <c r="H60" s="115"/>
      <c r="I60" s="102"/>
      <c r="J60" s="54"/>
      <c r="K60" s="54"/>
      <c r="L60" s="54"/>
      <c r="M60" s="53"/>
      <c r="N60" s="102"/>
      <c r="O60" s="54"/>
      <c r="P60" s="54"/>
      <c r="Q60" s="54"/>
      <c r="R60" s="53"/>
      <c r="S60" s="55"/>
    </row>
    <row r="61" spans="1:19" s="57" customFormat="1" ht="12.75">
      <c r="A61" s="231"/>
      <c r="C61" s="66"/>
      <c r="D61" s="102"/>
      <c r="E61" s="165"/>
      <c r="F61" s="165"/>
      <c r="G61" s="165"/>
      <c r="H61" s="115"/>
      <c r="I61" s="102"/>
      <c r="J61" s="54"/>
      <c r="K61" s="54"/>
      <c r="L61" s="54"/>
      <c r="M61" s="53"/>
      <c r="N61" s="102"/>
      <c r="O61" s="54"/>
      <c r="P61" s="54"/>
      <c r="Q61" s="54"/>
      <c r="R61" s="53"/>
      <c r="S61" s="55"/>
    </row>
    <row r="62" spans="1:19" s="57" customFormat="1" ht="12.75">
      <c r="A62" s="231"/>
      <c r="C62" s="66"/>
      <c r="D62" s="102"/>
      <c r="E62" s="165"/>
      <c r="F62" s="165"/>
      <c r="G62" s="165"/>
      <c r="H62" s="115"/>
      <c r="I62" s="102"/>
      <c r="J62" s="54"/>
      <c r="K62" s="54"/>
      <c r="L62" s="54"/>
      <c r="M62" s="53"/>
      <c r="N62" s="102"/>
      <c r="O62" s="54"/>
      <c r="P62" s="54"/>
      <c r="Q62" s="54"/>
      <c r="R62" s="53"/>
      <c r="S62" s="55"/>
    </row>
    <row r="63" spans="1:19" s="57" customFormat="1" ht="12.75">
      <c r="A63" s="231"/>
      <c r="C63" s="66"/>
      <c r="D63" s="102"/>
      <c r="E63" s="165"/>
      <c r="F63" s="165"/>
      <c r="G63" s="165"/>
      <c r="H63" s="115"/>
      <c r="I63" s="102"/>
      <c r="J63" s="54"/>
      <c r="K63" s="54"/>
      <c r="L63" s="54"/>
      <c r="M63" s="53"/>
      <c r="N63" s="102"/>
      <c r="O63" s="54"/>
      <c r="P63" s="54"/>
      <c r="Q63" s="54"/>
      <c r="R63" s="53"/>
      <c r="S63" s="55"/>
    </row>
    <row r="64" spans="1:19" s="57" customFormat="1" ht="12.75">
      <c r="A64" s="231"/>
      <c r="C64" s="66"/>
      <c r="D64" s="102"/>
      <c r="E64" s="165"/>
      <c r="F64" s="165"/>
      <c r="G64" s="165"/>
      <c r="H64" s="115"/>
      <c r="I64" s="102"/>
      <c r="J64" s="54"/>
      <c r="K64" s="54"/>
      <c r="L64" s="54"/>
      <c r="M64" s="53"/>
      <c r="N64" s="102"/>
      <c r="O64" s="54"/>
      <c r="P64" s="54"/>
      <c r="Q64" s="54"/>
      <c r="R64" s="53"/>
      <c r="S64" s="55"/>
    </row>
    <row r="65" spans="1:19" s="57" customFormat="1" ht="12.75">
      <c r="A65" s="231"/>
      <c r="C65" s="66"/>
      <c r="D65" s="102"/>
      <c r="E65" s="165"/>
      <c r="F65" s="165"/>
      <c r="G65" s="165"/>
      <c r="H65" s="115"/>
      <c r="I65" s="102"/>
      <c r="J65" s="54"/>
      <c r="K65" s="54"/>
      <c r="L65" s="54"/>
      <c r="M65" s="53"/>
      <c r="N65" s="102"/>
      <c r="O65" s="54"/>
      <c r="P65" s="54"/>
      <c r="Q65" s="54"/>
      <c r="R65" s="53"/>
      <c r="S65" s="55"/>
    </row>
    <row r="66" spans="1:19" s="57" customFormat="1" ht="12.75">
      <c r="A66" s="231"/>
      <c r="C66" s="66"/>
      <c r="D66" s="102"/>
      <c r="E66" s="165"/>
      <c r="F66" s="165"/>
      <c r="G66" s="165"/>
      <c r="H66" s="115"/>
      <c r="I66" s="102"/>
      <c r="J66" s="54"/>
      <c r="K66" s="54"/>
      <c r="L66" s="54"/>
      <c r="M66" s="53"/>
      <c r="N66" s="102"/>
      <c r="O66" s="54"/>
      <c r="P66" s="54"/>
      <c r="Q66" s="54"/>
      <c r="R66" s="53"/>
      <c r="S66" s="55"/>
    </row>
    <row r="67" spans="1:19" s="57" customFormat="1" ht="12.75">
      <c r="A67" s="231"/>
      <c r="C67" s="66"/>
      <c r="D67" s="102"/>
      <c r="E67" s="165"/>
      <c r="F67" s="165"/>
      <c r="G67" s="165"/>
      <c r="H67" s="115"/>
      <c r="I67" s="102"/>
      <c r="J67" s="54"/>
      <c r="K67" s="54"/>
      <c r="L67" s="54"/>
      <c r="M67" s="53"/>
      <c r="N67" s="102"/>
      <c r="O67" s="54"/>
      <c r="P67" s="54"/>
      <c r="Q67" s="54"/>
      <c r="R67" s="53"/>
      <c r="S67" s="55"/>
    </row>
    <row r="68" spans="1:19" s="57" customFormat="1" ht="12.75">
      <c r="A68" s="231"/>
      <c r="C68" s="66"/>
      <c r="D68" s="102"/>
      <c r="E68" s="165"/>
      <c r="F68" s="165"/>
      <c r="G68" s="165"/>
      <c r="H68" s="115"/>
      <c r="I68" s="102"/>
      <c r="J68" s="54"/>
      <c r="K68" s="54"/>
      <c r="L68" s="54"/>
      <c r="M68" s="53"/>
      <c r="N68" s="102"/>
      <c r="O68" s="54"/>
      <c r="P68" s="54"/>
      <c r="Q68" s="54"/>
      <c r="R68" s="53"/>
      <c r="S68" s="55"/>
    </row>
    <row r="69" spans="1:19" s="57" customFormat="1" ht="12.75">
      <c r="A69" s="231"/>
      <c r="C69" s="66"/>
      <c r="D69" s="102"/>
      <c r="E69" s="165"/>
      <c r="F69" s="165"/>
      <c r="G69" s="165"/>
      <c r="H69" s="115"/>
      <c r="I69" s="102"/>
      <c r="J69" s="54"/>
      <c r="K69" s="54"/>
      <c r="L69" s="54"/>
      <c r="M69" s="53"/>
      <c r="N69" s="102"/>
      <c r="O69" s="54"/>
      <c r="P69" s="54"/>
      <c r="Q69" s="54"/>
      <c r="R69" s="53"/>
      <c r="S69" s="55"/>
    </row>
    <row r="70" spans="1:19" s="57" customFormat="1" ht="12.75">
      <c r="A70" s="231"/>
      <c r="C70" s="66"/>
      <c r="D70" s="102"/>
      <c r="E70" s="165"/>
      <c r="F70" s="165"/>
      <c r="G70" s="165"/>
      <c r="H70" s="115"/>
      <c r="I70" s="102"/>
      <c r="J70" s="54"/>
      <c r="K70" s="54"/>
      <c r="L70" s="54"/>
      <c r="M70" s="53"/>
      <c r="N70" s="102"/>
      <c r="O70" s="54"/>
      <c r="P70" s="54"/>
      <c r="Q70" s="54"/>
      <c r="R70" s="53"/>
      <c r="S70" s="55"/>
    </row>
    <row r="71" spans="1:19" s="57" customFormat="1" ht="12.75">
      <c r="A71" s="231"/>
      <c r="C71" s="66"/>
      <c r="D71" s="102"/>
      <c r="E71" s="165"/>
      <c r="F71" s="165"/>
      <c r="G71" s="165"/>
      <c r="H71" s="115"/>
      <c r="I71" s="102"/>
      <c r="J71" s="54"/>
      <c r="K71" s="54"/>
      <c r="L71" s="54"/>
      <c r="M71" s="53"/>
      <c r="N71" s="102"/>
      <c r="O71" s="54"/>
      <c r="P71" s="54"/>
      <c r="Q71" s="54"/>
      <c r="R71" s="53"/>
      <c r="S71" s="55"/>
    </row>
    <row r="72" spans="1:19" s="57" customFormat="1" ht="12.75">
      <c r="A72" s="231"/>
      <c r="C72" s="66"/>
      <c r="D72" s="102"/>
      <c r="E72" s="165"/>
      <c r="F72" s="165"/>
      <c r="G72" s="165"/>
      <c r="H72" s="115"/>
      <c r="I72" s="102"/>
      <c r="J72" s="54"/>
      <c r="K72" s="54"/>
      <c r="L72" s="54"/>
      <c r="M72" s="53"/>
      <c r="N72" s="102"/>
      <c r="O72" s="54"/>
      <c r="P72" s="54"/>
      <c r="Q72" s="54"/>
      <c r="R72" s="53"/>
      <c r="S72" s="55"/>
    </row>
    <row r="73" spans="1:19" s="57" customFormat="1" ht="12.75">
      <c r="A73" s="231"/>
      <c r="C73" s="66"/>
      <c r="D73" s="102"/>
      <c r="E73" s="165"/>
      <c r="F73" s="165"/>
      <c r="G73" s="165"/>
      <c r="H73" s="115"/>
      <c r="I73" s="102"/>
      <c r="J73" s="54"/>
      <c r="K73" s="54"/>
      <c r="L73" s="54"/>
      <c r="M73" s="53"/>
      <c r="N73" s="102"/>
      <c r="O73" s="54"/>
      <c r="P73" s="54"/>
      <c r="Q73" s="54"/>
      <c r="R73" s="53"/>
      <c r="S73" s="55"/>
    </row>
    <row r="74" spans="1:19" s="57" customFormat="1" ht="12.75">
      <c r="A74" s="231"/>
      <c r="C74" s="66"/>
      <c r="D74" s="102"/>
      <c r="E74" s="165"/>
      <c r="F74" s="165"/>
      <c r="G74" s="165"/>
      <c r="H74" s="115"/>
      <c r="I74" s="102"/>
      <c r="J74" s="54"/>
      <c r="K74" s="54"/>
      <c r="L74" s="54"/>
      <c r="M74" s="53"/>
      <c r="N74" s="102"/>
      <c r="O74" s="54"/>
      <c r="P74" s="54"/>
      <c r="Q74" s="54"/>
      <c r="R74" s="53"/>
      <c r="S74" s="55"/>
    </row>
    <row r="75" spans="1:19" s="57" customFormat="1" ht="12.75">
      <c r="A75" s="231"/>
      <c r="C75" s="66"/>
      <c r="D75" s="102"/>
      <c r="E75" s="165"/>
      <c r="F75" s="165"/>
      <c r="G75" s="165"/>
      <c r="H75" s="115"/>
      <c r="I75" s="102"/>
      <c r="J75" s="54"/>
      <c r="K75" s="54"/>
      <c r="L75" s="54"/>
      <c r="M75" s="53"/>
      <c r="N75" s="102"/>
      <c r="O75" s="54"/>
      <c r="P75" s="54"/>
      <c r="Q75" s="54"/>
      <c r="R75" s="53"/>
      <c r="S75" s="55"/>
    </row>
    <row r="76" spans="1:19" s="57" customFormat="1" ht="12.75">
      <c r="A76" s="231"/>
      <c r="C76" s="66"/>
      <c r="D76" s="102"/>
      <c r="E76" s="165"/>
      <c r="F76" s="165"/>
      <c r="G76" s="165"/>
      <c r="H76" s="115"/>
      <c r="I76" s="102"/>
      <c r="J76" s="54"/>
      <c r="K76" s="54"/>
      <c r="L76" s="54"/>
      <c r="M76" s="53"/>
      <c r="N76" s="102"/>
      <c r="O76" s="54"/>
      <c r="P76" s="54"/>
      <c r="Q76" s="54"/>
      <c r="R76" s="53"/>
      <c r="S76" s="55"/>
    </row>
    <row r="77" spans="1:19" s="57" customFormat="1" ht="12.75">
      <c r="A77" s="231"/>
      <c r="C77" s="66"/>
      <c r="D77" s="102"/>
      <c r="E77" s="165"/>
      <c r="F77" s="165"/>
      <c r="G77" s="165"/>
      <c r="H77" s="115"/>
      <c r="I77" s="102"/>
      <c r="J77" s="54"/>
      <c r="K77" s="54"/>
      <c r="L77" s="54"/>
      <c r="M77" s="53"/>
      <c r="N77" s="102"/>
      <c r="O77" s="54"/>
      <c r="P77" s="54"/>
      <c r="Q77" s="54"/>
      <c r="R77" s="53"/>
      <c r="S77" s="55"/>
    </row>
    <row r="78" spans="1:19" s="57" customFormat="1" ht="12.75">
      <c r="A78" s="231"/>
      <c r="C78" s="66"/>
      <c r="D78" s="102"/>
      <c r="E78" s="165"/>
      <c r="F78" s="165"/>
      <c r="G78" s="165"/>
      <c r="H78" s="115"/>
      <c r="I78" s="102"/>
      <c r="J78" s="54"/>
      <c r="K78" s="54"/>
      <c r="L78" s="54"/>
      <c r="M78" s="53"/>
      <c r="N78" s="102"/>
      <c r="O78" s="54"/>
      <c r="P78" s="54"/>
      <c r="Q78" s="54"/>
      <c r="R78" s="53"/>
      <c r="S78" s="55"/>
    </row>
    <row r="79" spans="1:19" s="57" customFormat="1" ht="12.75">
      <c r="A79" s="231"/>
      <c r="C79" s="66"/>
      <c r="D79" s="102"/>
      <c r="E79" s="165"/>
      <c r="F79" s="165"/>
      <c r="G79" s="165"/>
      <c r="H79" s="115"/>
      <c r="I79" s="102"/>
      <c r="J79" s="54"/>
      <c r="K79" s="54"/>
      <c r="L79" s="54"/>
      <c r="M79" s="53"/>
      <c r="N79" s="102"/>
      <c r="O79" s="54"/>
      <c r="P79" s="54"/>
      <c r="Q79" s="54"/>
      <c r="R79" s="53"/>
      <c r="S79" s="55"/>
    </row>
    <row r="80" spans="1:19" s="57" customFormat="1" ht="12.75">
      <c r="A80" s="231"/>
      <c r="C80" s="66"/>
      <c r="D80" s="102"/>
      <c r="E80" s="165"/>
      <c r="F80" s="165"/>
      <c r="G80" s="165"/>
      <c r="H80" s="115"/>
      <c r="I80" s="102"/>
      <c r="J80" s="54"/>
      <c r="K80" s="54"/>
      <c r="L80" s="54"/>
      <c r="M80" s="53"/>
      <c r="N80" s="102"/>
      <c r="O80" s="54"/>
      <c r="P80" s="54"/>
      <c r="Q80" s="54"/>
      <c r="R80" s="53"/>
      <c r="S80" s="55"/>
    </row>
    <row r="81" spans="1:19" s="57" customFormat="1" ht="12.75">
      <c r="A81" s="231"/>
      <c r="C81" s="66"/>
      <c r="D81" s="102"/>
      <c r="E81" s="165"/>
      <c r="F81" s="165"/>
      <c r="G81" s="165"/>
      <c r="H81" s="115"/>
      <c r="I81" s="102"/>
      <c r="J81" s="54"/>
      <c r="K81" s="54"/>
      <c r="L81" s="54"/>
      <c r="M81" s="53"/>
      <c r="N81" s="102"/>
      <c r="O81" s="54"/>
      <c r="P81" s="54"/>
      <c r="Q81" s="54"/>
      <c r="R81" s="53"/>
      <c r="S81" s="55"/>
    </row>
    <row r="82" spans="1:19" s="57" customFormat="1" ht="12.75">
      <c r="A82" s="231"/>
      <c r="C82" s="66"/>
      <c r="D82" s="102"/>
      <c r="E82" s="165"/>
      <c r="F82" s="165"/>
      <c r="G82" s="165"/>
      <c r="H82" s="115"/>
      <c r="I82" s="102"/>
      <c r="J82" s="54"/>
      <c r="K82" s="54"/>
      <c r="L82" s="54"/>
      <c r="M82" s="53"/>
      <c r="N82" s="102"/>
      <c r="O82" s="54"/>
      <c r="P82" s="54"/>
      <c r="Q82" s="54"/>
      <c r="R82" s="53"/>
      <c r="S82" s="55"/>
    </row>
    <row r="83" spans="1:19" s="57" customFormat="1" ht="12.75">
      <c r="A83" s="231"/>
      <c r="C83" s="66"/>
      <c r="D83" s="102"/>
      <c r="E83" s="165"/>
      <c r="F83" s="165"/>
      <c r="G83" s="165"/>
      <c r="H83" s="115"/>
      <c r="I83" s="102"/>
      <c r="J83" s="54"/>
      <c r="K83" s="54"/>
      <c r="L83" s="54"/>
      <c r="M83" s="53"/>
      <c r="N83" s="102"/>
      <c r="O83" s="54"/>
      <c r="P83" s="54"/>
      <c r="Q83" s="54"/>
      <c r="R83" s="53"/>
      <c r="S83" s="55"/>
    </row>
    <row r="84" spans="1:19" s="57" customFormat="1" ht="12.75">
      <c r="A84" s="231"/>
      <c r="C84" s="66"/>
      <c r="D84" s="102"/>
      <c r="E84" s="165"/>
      <c r="F84" s="165"/>
      <c r="G84" s="165"/>
      <c r="H84" s="115"/>
      <c r="I84" s="102"/>
      <c r="J84" s="54"/>
      <c r="K84" s="54"/>
      <c r="L84" s="54"/>
      <c r="M84" s="53"/>
      <c r="N84" s="102"/>
      <c r="O84" s="54"/>
      <c r="P84" s="54"/>
      <c r="Q84" s="54"/>
      <c r="R84" s="53"/>
      <c r="S84" s="55"/>
    </row>
    <row r="85" spans="1:19" s="57" customFormat="1" ht="12.75">
      <c r="A85" s="231"/>
      <c r="C85" s="66"/>
      <c r="D85" s="102"/>
      <c r="E85" s="165"/>
      <c r="F85" s="165"/>
      <c r="G85" s="165"/>
      <c r="H85" s="115"/>
      <c r="I85" s="102"/>
      <c r="J85" s="54"/>
      <c r="K85" s="54"/>
      <c r="L85" s="54"/>
      <c r="M85" s="53"/>
      <c r="N85" s="102"/>
      <c r="O85" s="54"/>
      <c r="P85" s="54"/>
      <c r="Q85" s="54"/>
      <c r="R85" s="53"/>
      <c r="S85" s="55"/>
    </row>
    <row r="86" spans="1:19" s="57" customFormat="1" ht="12.75">
      <c r="A86" s="231"/>
      <c r="C86" s="66"/>
      <c r="D86" s="102"/>
      <c r="E86" s="165"/>
      <c r="F86" s="165"/>
      <c r="G86" s="165"/>
      <c r="H86" s="115"/>
      <c r="I86" s="102"/>
      <c r="J86" s="54"/>
      <c r="K86" s="54"/>
      <c r="L86" s="54"/>
      <c r="M86" s="53"/>
      <c r="N86" s="102"/>
      <c r="O86" s="54"/>
      <c r="P86" s="54"/>
      <c r="Q86" s="54"/>
      <c r="R86" s="53"/>
      <c r="S86" s="55"/>
    </row>
    <row r="87" spans="1:19" s="57" customFormat="1" ht="12.75">
      <c r="A87" s="231"/>
      <c r="C87" s="66"/>
      <c r="D87" s="102"/>
      <c r="E87" s="165"/>
      <c r="F87" s="165"/>
      <c r="G87" s="165"/>
      <c r="H87" s="115"/>
      <c r="I87" s="102"/>
      <c r="J87" s="54"/>
      <c r="K87" s="54"/>
      <c r="L87" s="54"/>
      <c r="M87" s="53"/>
      <c r="N87" s="102"/>
      <c r="O87" s="54"/>
      <c r="P87" s="54"/>
      <c r="Q87" s="54"/>
      <c r="R87" s="53"/>
      <c r="S87" s="55"/>
    </row>
    <row r="88" spans="1:19" s="57" customFormat="1" ht="12.75">
      <c r="A88" s="231"/>
      <c r="C88" s="66"/>
      <c r="D88" s="102"/>
      <c r="E88" s="165"/>
      <c r="F88" s="165"/>
      <c r="G88" s="165"/>
      <c r="H88" s="115"/>
      <c r="I88" s="102"/>
      <c r="J88" s="54"/>
      <c r="K88" s="54"/>
      <c r="L88" s="54"/>
      <c r="M88" s="53"/>
      <c r="N88" s="102"/>
      <c r="O88" s="54"/>
      <c r="P88" s="54"/>
      <c r="Q88" s="54"/>
      <c r="R88" s="53"/>
      <c r="S88" s="55"/>
    </row>
    <row r="89" spans="1:19" s="57" customFormat="1" ht="12.75">
      <c r="A89" s="231"/>
      <c r="C89" s="66"/>
      <c r="D89" s="102"/>
      <c r="E89" s="165"/>
      <c r="F89" s="165"/>
      <c r="G89" s="165"/>
      <c r="H89" s="115"/>
      <c r="I89" s="102"/>
      <c r="J89" s="54"/>
      <c r="K89" s="54"/>
      <c r="L89" s="54"/>
      <c r="M89" s="53"/>
      <c r="N89" s="102"/>
      <c r="O89" s="54"/>
      <c r="P89" s="54"/>
      <c r="Q89" s="54"/>
      <c r="R89" s="53"/>
      <c r="S89" s="55"/>
    </row>
    <row r="90" spans="1:19" s="57" customFormat="1" ht="12.75">
      <c r="A90" s="231"/>
      <c r="C90" s="66"/>
      <c r="D90" s="102"/>
      <c r="E90" s="165"/>
      <c r="F90" s="165"/>
      <c r="G90" s="165"/>
      <c r="H90" s="115"/>
      <c r="I90" s="102"/>
      <c r="J90" s="54"/>
      <c r="K90" s="54"/>
      <c r="L90" s="54"/>
      <c r="M90" s="53"/>
      <c r="N90" s="102"/>
      <c r="O90" s="54"/>
      <c r="P90" s="54"/>
      <c r="Q90" s="54"/>
      <c r="R90" s="53"/>
      <c r="S90" s="55"/>
    </row>
    <row r="91" spans="1:19" s="57" customFormat="1" ht="12.75">
      <c r="A91" s="231"/>
      <c r="C91" s="66"/>
      <c r="D91" s="102"/>
      <c r="E91" s="165"/>
      <c r="F91" s="165"/>
      <c r="G91" s="165"/>
      <c r="H91" s="115"/>
      <c r="I91" s="102"/>
      <c r="J91" s="54"/>
      <c r="K91" s="54"/>
      <c r="L91" s="54"/>
      <c r="M91" s="53"/>
      <c r="N91" s="102"/>
      <c r="O91" s="54"/>
      <c r="P91" s="54"/>
      <c r="Q91" s="54"/>
      <c r="R91" s="53"/>
      <c r="S91" s="55"/>
    </row>
    <row r="92" spans="1:19" s="57" customFormat="1" ht="12.75">
      <c r="A92" s="231"/>
      <c r="C92" s="66"/>
      <c r="D92" s="102"/>
      <c r="E92" s="165"/>
      <c r="F92" s="165"/>
      <c r="G92" s="165"/>
      <c r="H92" s="115"/>
      <c r="I92" s="102"/>
      <c r="J92" s="54"/>
      <c r="K92" s="54"/>
      <c r="L92" s="54"/>
      <c r="M92" s="53"/>
      <c r="N92" s="102"/>
      <c r="O92" s="54"/>
      <c r="P92" s="54"/>
      <c r="Q92" s="54"/>
      <c r="R92" s="53"/>
      <c r="S92" s="55"/>
    </row>
    <row r="93" spans="1:19" s="57" customFormat="1" ht="12.75">
      <c r="A93" s="231"/>
      <c r="C93" s="66"/>
      <c r="D93" s="102"/>
      <c r="E93" s="165"/>
      <c r="F93" s="165"/>
      <c r="G93" s="165"/>
      <c r="H93" s="115"/>
      <c r="I93" s="102"/>
      <c r="J93" s="54"/>
      <c r="K93" s="54"/>
      <c r="L93" s="54"/>
      <c r="M93" s="53"/>
      <c r="N93" s="102"/>
      <c r="O93" s="54"/>
      <c r="P93" s="54"/>
      <c r="Q93" s="54"/>
      <c r="R93" s="53"/>
      <c r="S93" s="55"/>
    </row>
    <row r="94" spans="1:19" s="57" customFormat="1" ht="12.75">
      <c r="A94" s="231"/>
      <c r="C94" s="66"/>
      <c r="D94" s="102"/>
      <c r="E94" s="165"/>
      <c r="F94" s="165"/>
      <c r="G94" s="165"/>
      <c r="H94" s="115"/>
      <c r="I94" s="102"/>
      <c r="J94" s="54"/>
      <c r="K94" s="54"/>
      <c r="L94" s="54"/>
      <c r="M94" s="53"/>
      <c r="N94" s="102"/>
      <c r="O94" s="54"/>
      <c r="P94" s="54"/>
      <c r="Q94" s="54"/>
      <c r="R94" s="53"/>
      <c r="S94" s="55"/>
    </row>
    <row r="95" spans="1:19" s="57" customFormat="1" ht="12.75">
      <c r="A95" s="231"/>
      <c r="C95" s="66"/>
      <c r="D95" s="102"/>
      <c r="E95" s="165"/>
      <c r="F95" s="165"/>
      <c r="G95" s="165"/>
      <c r="H95" s="115"/>
      <c r="I95" s="102"/>
      <c r="J95" s="54"/>
      <c r="K95" s="54"/>
      <c r="L95" s="54"/>
      <c r="M95" s="53"/>
      <c r="N95" s="102"/>
      <c r="O95" s="54"/>
      <c r="P95" s="54"/>
      <c r="Q95" s="54"/>
      <c r="R95" s="53"/>
      <c r="S95" s="55"/>
    </row>
    <row r="96" spans="1:19" s="57" customFormat="1" ht="12.75">
      <c r="A96" s="231"/>
      <c r="C96" s="66"/>
      <c r="D96" s="102"/>
      <c r="E96" s="165"/>
      <c r="F96" s="165"/>
      <c r="G96" s="165"/>
      <c r="H96" s="115"/>
      <c r="I96" s="102"/>
      <c r="J96" s="54"/>
      <c r="K96" s="54"/>
      <c r="L96" s="54"/>
      <c r="M96" s="53"/>
      <c r="N96" s="102"/>
      <c r="O96" s="54"/>
      <c r="P96" s="54"/>
      <c r="Q96" s="54"/>
      <c r="R96" s="53"/>
      <c r="S96" s="55"/>
    </row>
    <row r="97" spans="1:19" s="57" customFormat="1" ht="12.75">
      <c r="A97" s="231"/>
      <c r="C97" s="66"/>
      <c r="D97" s="102"/>
      <c r="E97" s="165"/>
      <c r="F97" s="165"/>
      <c r="G97" s="165"/>
      <c r="H97" s="115"/>
      <c r="I97" s="102"/>
      <c r="J97" s="54"/>
      <c r="K97" s="54"/>
      <c r="L97" s="54"/>
      <c r="M97" s="53"/>
      <c r="N97" s="102"/>
      <c r="O97" s="54"/>
      <c r="P97" s="54"/>
      <c r="Q97" s="54"/>
      <c r="R97" s="53"/>
      <c r="S97" s="55"/>
    </row>
    <row r="98" spans="1:19" s="57" customFormat="1" ht="12.75">
      <c r="A98" s="231"/>
      <c r="C98" s="66"/>
      <c r="D98" s="102"/>
      <c r="E98" s="165"/>
      <c r="F98" s="165"/>
      <c r="G98" s="165"/>
      <c r="H98" s="115"/>
      <c r="I98" s="102"/>
      <c r="J98" s="54"/>
      <c r="K98" s="54"/>
      <c r="L98" s="54"/>
      <c r="M98" s="53"/>
      <c r="N98" s="102"/>
      <c r="O98" s="54"/>
      <c r="P98" s="54"/>
      <c r="Q98" s="54"/>
      <c r="R98" s="53"/>
      <c r="S98" s="55"/>
    </row>
    <row r="99" spans="1:19" s="57" customFormat="1" ht="12.75">
      <c r="A99" s="231"/>
      <c r="C99" s="66"/>
      <c r="D99" s="102"/>
      <c r="E99" s="165"/>
      <c r="F99" s="165"/>
      <c r="G99" s="165"/>
      <c r="H99" s="115"/>
      <c r="I99" s="102"/>
      <c r="J99" s="54"/>
      <c r="K99" s="54"/>
      <c r="L99" s="54"/>
      <c r="M99" s="53"/>
      <c r="N99" s="102"/>
      <c r="O99" s="54"/>
      <c r="P99" s="54"/>
      <c r="Q99" s="54"/>
      <c r="R99" s="53"/>
      <c r="S99" s="55"/>
    </row>
    <row r="100" spans="1:19" s="57" customFormat="1" ht="12.75">
      <c r="A100" s="231"/>
      <c r="C100" s="66"/>
      <c r="D100" s="102"/>
      <c r="E100" s="165"/>
      <c r="F100" s="165"/>
      <c r="G100" s="165"/>
      <c r="H100" s="115"/>
      <c r="I100" s="102"/>
      <c r="J100" s="54"/>
      <c r="K100" s="54"/>
      <c r="L100" s="54"/>
      <c r="M100" s="53"/>
      <c r="N100" s="102"/>
      <c r="O100" s="54"/>
      <c r="P100" s="54"/>
      <c r="Q100" s="54"/>
      <c r="R100" s="53"/>
      <c r="S100" s="55"/>
    </row>
    <row r="101" spans="1:19" s="57" customFormat="1" ht="12.75">
      <c r="A101" s="231"/>
      <c r="C101" s="66"/>
      <c r="D101" s="102"/>
      <c r="E101" s="165"/>
      <c r="F101" s="165"/>
      <c r="G101" s="165"/>
      <c r="H101" s="115"/>
      <c r="I101" s="102"/>
      <c r="J101" s="54"/>
      <c r="K101" s="54"/>
      <c r="L101" s="54"/>
      <c r="M101" s="53"/>
      <c r="N101" s="102"/>
      <c r="O101" s="54"/>
      <c r="P101" s="54"/>
      <c r="Q101" s="54"/>
      <c r="R101" s="53"/>
      <c r="S101" s="55"/>
    </row>
    <row r="102" spans="1:19" s="57" customFormat="1" ht="12.75">
      <c r="A102" s="231"/>
      <c r="C102" s="66"/>
      <c r="D102" s="102"/>
      <c r="E102" s="165"/>
      <c r="F102" s="165"/>
      <c r="G102" s="165"/>
      <c r="H102" s="115"/>
      <c r="I102" s="102"/>
      <c r="J102" s="54"/>
      <c r="K102" s="54"/>
      <c r="L102" s="54"/>
      <c r="M102" s="53"/>
      <c r="N102" s="102"/>
      <c r="O102" s="54"/>
      <c r="P102" s="54"/>
      <c r="Q102" s="54"/>
      <c r="R102" s="53"/>
      <c r="S102" s="55"/>
    </row>
    <row r="103" spans="1:19" s="57" customFormat="1" ht="12.75">
      <c r="A103" s="231"/>
      <c r="C103" s="66"/>
      <c r="D103" s="102"/>
      <c r="E103" s="165"/>
      <c r="F103" s="165"/>
      <c r="G103" s="165"/>
      <c r="H103" s="115"/>
      <c r="I103" s="102"/>
      <c r="J103" s="54"/>
      <c r="K103" s="54"/>
      <c r="L103" s="54"/>
      <c r="M103" s="53"/>
      <c r="N103" s="102"/>
      <c r="O103" s="54"/>
      <c r="P103" s="54"/>
      <c r="Q103" s="54"/>
      <c r="R103" s="53"/>
      <c r="S103" s="55"/>
    </row>
    <row r="104" spans="1:19" s="57" customFormat="1" ht="12.75">
      <c r="A104" s="231"/>
      <c r="C104" s="66"/>
      <c r="D104" s="102"/>
      <c r="E104" s="165"/>
      <c r="F104" s="165"/>
      <c r="G104" s="165"/>
      <c r="H104" s="115"/>
      <c r="I104" s="102"/>
      <c r="J104" s="54"/>
      <c r="K104" s="54"/>
      <c r="L104" s="54"/>
      <c r="M104" s="53"/>
      <c r="N104" s="102"/>
      <c r="O104" s="54"/>
      <c r="P104" s="54"/>
      <c r="Q104" s="54"/>
      <c r="R104" s="53"/>
      <c r="S104" s="55"/>
    </row>
    <row r="105" spans="1:19" s="57" customFormat="1" ht="12.75">
      <c r="A105" s="231"/>
      <c r="C105" s="66"/>
      <c r="D105" s="102"/>
      <c r="E105" s="165"/>
      <c r="F105" s="165"/>
      <c r="G105" s="165"/>
      <c r="H105" s="115"/>
      <c r="I105" s="102"/>
      <c r="J105" s="54"/>
      <c r="K105" s="54"/>
      <c r="L105" s="54"/>
      <c r="M105" s="53"/>
      <c r="N105" s="102"/>
      <c r="O105" s="54"/>
      <c r="P105" s="54"/>
      <c r="Q105" s="54"/>
      <c r="R105" s="53"/>
      <c r="S105" s="55"/>
    </row>
    <row r="106" spans="1:19" s="57" customFormat="1" ht="12.75">
      <c r="A106" s="231"/>
      <c r="C106" s="66"/>
      <c r="D106" s="102"/>
      <c r="E106" s="165"/>
      <c r="F106" s="165"/>
      <c r="G106" s="165"/>
      <c r="H106" s="115"/>
      <c r="I106" s="102"/>
      <c r="J106" s="54"/>
      <c r="K106" s="54"/>
      <c r="L106" s="54"/>
      <c r="M106" s="53"/>
      <c r="N106" s="102"/>
      <c r="O106" s="54"/>
      <c r="P106" s="54"/>
      <c r="Q106" s="54"/>
      <c r="R106" s="53"/>
      <c r="S106" s="55"/>
    </row>
    <row r="107" spans="1:19" s="57" customFormat="1" ht="12.75">
      <c r="A107" s="231"/>
      <c r="C107" s="66"/>
      <c r="D107" s="102"/>
      <c r="E107" s="165"/>
      <c r="F107" s="165"/>
      <c r="G107" s="165"/>
      <c r="H107" s="115"/>
      <c r="I107" s="102"/>
      <c r="J107" s="54"/>
      <c r="K107" s="54"/>
      <c r="L107" s="54"/>
      <c r="M107" s="53"/>
      <c r="N107" s="102"/>
      <c r="O107" s="54"/>
      <c r="P107" s="54"/>
      <c r="Q107" s="54"/>
      <c r="R107" s="53"/>
      <c r="S107" s="55"/>
    </row>
    <row r="108" spans="1:19" s="57" customFormat="1" ht="12.75">
      <c r="A108" s="231"/>
      <c r="C108" s="66"/>
      <c r="D108" s="102"/>
      <c r="E108" s="165"/>
      <c r="F108" s="165"/>
      <c r="G108" s="165"/>
      <c r="H108" s="115"/>
      <c r="I108" s="102"/>
      <c r="J108" s="54"/>
      <c r="K108" s="54"/>
      <c r="L108" s="54"/>
      <c r="M108" s="53"/>
      <c r="N108" s="102"/>
      <c r="O108" s="54"/>
      <c r="P108" s="54"/>
      <c r="Q108" s="54"/>
      <c r="R108" s="53"/>
      <c r="S108" s="55"/>
    </row>
    <row r="109" spans="1:19" s="57" customFormat="1" ht="12.75">
      <c r="A109" s="231"/>
      <c r="C109" s="66"/>
      <c r="D109" s="102"/>
      <c r="E109" s="165"/>
      <c r="F109" s="165"/>
      <c r="G109" s="165"/>
      <c r="H109" s="115"/>
      <c r="I109" s="102"/>
      <c r="J109" s="54"/>
      <c r="K109" s="54"/>
      <c r="L109" s="54"/>
      <c r="M109" s="53"/>
      <c r="N109" s="102"/>
      <c r="O109" s="54"/>
      <c r="P109" s="54"/>
      <c r="Q109" s="54"/>
      <c r="R109" s="53"/>
      <c r="S109" s="55"/>
    </row>
    <row r="110" spans="1:19" s="57" customFormat="1" ht="12.75">
      <c r="A110" s="231"/>
      <c r="C110" s="66"/>
      <c r="D110" s="102"/>
      <c r="E110" s="165"/>
      <c r="F110" s="165"/>
      <c r="G110" s="165"/>
      <c r="H110" s="115"/>
      <c r="I110" s="102"/>
      <c r="J110" s="54"/>
      <c r="K110" s="54"/>
      <c r="L110" s="54"/>
      <c r="M110" s="53"/>
      <c r="N110" s="102"/>
      <c r="O110" s="54"/>
      <c r="P110" s="54"/>
      <c r="Q110" s="54"/>
      <c r="R110" s="53"/>
      <c r="S110" s="55"/>
    </row>
    <row r="111" spans="1:19" s="57" customFormat="1" ht="12.75">
      <c r="A111" s="231"/>
      <c r="C111" s="66"/>
      <c r="D111" s="102"/>
      <c r="E111" s="165"/>
      <c r="F111" s="165"/>
      <c r="G111" s="165"/>
      <c r="H111" s="115"/>
      <c r="I111" s="102"/>
      <c r="J111" s="54"/>
      <c r="K111" s="54"/>
      <c r="L111" s="54"/>
      <c r="M111" s="53"/>
      <c r="N111" s="102"/>
      <c r="O111" s="54"/>
      <c r="P111" s="54"/>
      <c r="Q111" s="54"/>
      <c r="R111" s="53"/>
      <c r="S111" s="55"/>
    </row>
    <row r="112" spans="1:19" s="57" customFormat="1" ht="12.75">
      <c r="A112" s="231"/>
      <c r="C112" s="66"/>
      <c r="D112" s="102"/>
      <c r="E112" s="165"/>
      <c r="F112" s="165"/>
      <c r="G112" s="165"/>
      <c r="H112" s="115"/>
      <c r="I112" s="102"/>
      <c r="J112" s="54"/>
      <c r="K112" s="54"/>
      <c r="L112" s="54"/>
      <c r="M112" s="53"/>
      <c r="N112" s="102"/>
      <c r="O112" s="54"/>
      <c r="P112" s="54"/>
      <c r="Q112" s="54"/>
      <c r="R112" s="53"/>
      <c r="S112" s="55"/>
    </row>
    <row r="113" spans="1:19" s="57" customFormat="1" ht="12.75">
      <c r="A113" s="231"/>
      <c r="C113" s="66"/>
      <c r="D113" s="102"/>
      <c r="E113" s="165"/>
      <c r="F113" s="165"/>
      <c r="G113" s="165"/>
      <c r="H113" s="115"/>
      <c r="I113" s="102"/>
      <c r="J113" s="54"/>
      <c r="K113" s="54"/>
      <c r="L113" s="54"/>
      <c r="M113" s="53"/>
      <c r="N113" s="102"/>
      <c r="O113" s="54"/>
      <c r="P113" s="54"/>
      <c r="Q113" s="54"/>
      <c r="R113" s="53"/>
      <c r="S113" s="55"/>
    </row>
    <row r="114" spans="1:19" s="57" customFormat="1" ht="12.75">
      <c r="A114" s="231"/>
      <c r="C114" s="66"/>
      <c r="D114" s="102"/>
      <c r="E114" s="165"/>
      <c r="F114" s="165"/>
      <c r="G114" s="165"/>
      <c r="H114" s="115"/>
      <c r="I114" s="102"/>
      <c r="J114" s="54"/>
      <c r="K114" s="54"/>
      <c r="L114" s="54"/>
      <c r="M114" s="53"/>
      <c r="N114" s="102"/>
      <c r="O114" s="54"/>
      <c r="P114" s="54"/>
      <c r="Q114" s="54"/>
      <c r="R114" s="53"/>
      <c r="S114" s="55"/>
    </row>
    <row r="115" spans="1:19" s="57" customFormat="1" ht="12.75">
      <c r="A115" s="231"/>
      <c r="C115" s="66"/>
      <c r="D115" s="102"/>
      <c r="E115" s="165"/>
      <c r="F115" s="165"/>
      <c r="G115" s="165"/>
      <c r="H115" s="115"/>
      <c r="I115" s="102"/>
      <c r="J115" s="54"/>
      <c r="K115" s="54"/>
      <c r="L115" s="54"/>
      <c r="M115" s="53"/>
      <c r="N115" s="102"/>
      <c r="O115" s="54"/>
      <c r="P115" s="54"/>
      <c r="Q115" s="54"/>
      <c r="R115" s="53"/>
      <c r="S115" s="55"/>
    </row>
    <row r="116" spans="1:19" s="57" customFormat="1" ht="12.75">
      <c r="A116" s="231"/>
      <c r="C116" s="66"/>
      <c r="D116" s="102"/>
      <c r="E116" s="165"/>
      <c r="F116" s="165"/>
      <c r="G116" s="165"/>
      <c r="H116" s="115"/>
      <c r="I116" s="102"/>
      <c r="J116" s="54"/>
      <c r="K116" s="54"/>
      <c r="L116" s="54"/>
      <c r="M116" s="53"/>
      <c r="N116" s="102"/>
      <c r="O116" s="54"/>
      <c r="P116" s="54"/>
      <c r="Q116" s="54"/>
      <c r="R116" s="53"/>
      <c r="S116" s="55"/>
    </row>
    <row r="117" spans="1:19" s="57" customFormat="1" ht="12.75">
      <c r="A117" s="231"/>
      <c r="C117" s="66"/>
      <c r="D117" s="102"/>
      <c r="E117" s="165"/>
      <c r="F117" s="165"/>
      <c r="G117" s="165"/>
      <c r="H117" s="115"/>
      <c r="I117" s="102"/>
      <c r="J117" s="54"/>
      <c r="K117" s="54"/>
      <c r="L117" s="54"/>
      <c r="M117" s="53"/>
      <c r="N117" s="102"/>
      <c r="O117" s="54"/>
      <c r="P117" s="54"/>
      <c r="Q117" s="54"/>
      <c r="R117" s="53"/>
      <c r="S117" s="55"/>
    </row>
    <row r="118" spans="1:19" s="57" customFormat="1" ht="12.75">
      <c r="A118" s="231"/>
      <c r="C118" s="66"/>
      <c r="D118" s="102"/>
      <c r="E118" s="165"/>
      <c r="F118" s="165"/>
      <c r="G118" s="165"/>
      <c r="H118" s="115"/>
      <c r="I118" s="102"/>
      <c r="J118" s="54"/>
      <c r="K118" s="54"/>
      <c r="L118" s="54"/>
      <c r="M118" s="53"/>
      <c r="N118" s="102"/>
      <c r="O118" s="54"/>
      <c r="P118" s="54"/>
      <c r="Q118" s="54"/>
      <c r="R118" s="53"/>
      <c r="S118" s="55"/>
    </row>
    <row r="119" spans="1:19" s="57" customFormat="1" ht="12.75">
      <c r="A119" s="231"/>
      <c r="C119" s="66"/>
      <c r="D119" s="102"/>
      <c r="E119" s="165"/>
      <c r="F119" s="165"/>
      <c r="G119" s="165"/>
      <c r="H119" s="115"/>
      <c r="I119" s="102"/>
      <c r="J119" s="54"/>
      <c r="K119" s="54"/>
      <c r="L119" s="54"/>
      <c r="M119" s="53"/>
      <c r="N119" s="102"/>
      <c r="O119" s="54"/>
      <c r="P119" s="54"/>
      <c r="Q119" s="54"/>
      <c r="R119" s="53"/>
      <c r="S119" s="55"/>
    </row>
    <row r="120" spans="1:19" s="57" customFormat="1" ht="12.75">
      <c r="A120" s="231"/>
      <c r="C120" s="66"/>
      <c r="D120" s="102"/>
      <c r="E120" s="165"/>
      <c r="F120" s="165"/>
      <c r="G120" s="165"/>
      <c r="H120" s="115"/>
      <c r="I120" s="102"/>
      <c r="J120" s="54"/>
      <c r="K120" s="54"/>
      <c r="L120" s="54"/>
      <c r="M120" s="53"/>
      <c r="N120" s="102"/>
      <c r="O120" s="54"/>
      <c r="P120" s="54"/>
      <c r="Q120" s="54"/>
      <c r="R120" s="53"/>
      <c r="S120" s="55"/>
    </row>
    <row r="121" spans="1:19" s="57" customFormat="1" ht="12.75">
      <c r="A121" s="231"/>
      <c r="C121" s="66"/>
      <c r="D121" s="102"/>
      <c r="E121" s="165"/>
      <c r="F121" s="165"/>
      <c r="G121" s="165"/>
      <c r="H121" s="115"/>
      <c r="I121" s="102"/>
      <c r="J121" s="54"/>
      <c r="K121" s="54"/>
      <c r="L121" s="54"/>
      <c r="M121" s="53"/>
      <c r="N121" s="102"/>
      <c r="O121" s="54"/>
      <c r="P121" s="54"/>
      <c r="Q121" s="54"/>
      <c r="R121" s="53"/>
      <c r="S121" s="55"/>
    </row>
    <row r="122" spans="1:19" s="57" customFormat="1" ht="12.75">
      <c r="A122" s="231"/>
      <c r="C122" s="66"/>
      <c r="D122" s="102"/>
      <c r="E122" s="165"/>
      <c r="F122" s="165"/>
      <c r="G122" s="165"/>
      <c r="H122" s="115"/>
      <c r="I122" s="102"/>
      <c r="J122" s="54"/>
      <c r="K122" s="54"/>
      <c r="L122" s="54"/>
      <c r="M122" s="53"/>
      <c r="N122" s="102"/>
      <c r="O122" s="54"/>
      <c r="P122" s="54"/>
      <c r="Q122" s="54"/>
      <c r="R122" s="53"/>
      <c r="S122" s="55"/>
    </row>
    <row r="123" spans="1:19" s="57" customFormat="1" ht="12.75">
      <c r="A123" s="231"/>
      <c r="C123" s="66"/>
      <c r="D123" s="102"/>
      <c r="E123" s="165"/>
      <c r="F123" s="165"/>
      <c r="G123" s="165"/>
      <c r="H123" s="115"/>
      <c r="I123" s="102"/>
      <c r="J123" s="54"/>
      <c r="K123" s="54"/>
      <c r="L123" s="54"/>
      <c r="M123" s="53"/>
      <c r="N123" s="102"/>
      <c r="O123" s="54"/>
      <c r="P123" s="54"/>
      <c r="Q123" s="54"/>
      <c r="R123" s="53"/>
      <c r="S123" s="55"/>
    </row>
    <row r="124" spans="1:19" s="57" customFormat="1" ht="12.75">
      <c r="A124" s="231"/>
      <c r="C124" s="66"/>
      <c r="D124" s="102"/>
      <c r="E124" s="165"/>
      <c r="F124" s="165"/>
      <c r="G124" s="165"/>
      <c r="H124" s="115"/>
      <c r="I124" s="102"/>
      <c r="J124" s="54"/>
      <c r="K124" s="54"/>
      <c r="L124" s="54"/>
      <c r="M124" s="53"/>
      <c r="N124" s="102"/>
      <c r="O124" s="54"/>
      <c r="P124" s="54"/>
      <c r="Q124" s="54"/>
      <c r="R124" s="53"/>
      <c r="S124" s="55"/>
    </row>
    <row r="125" spans="1:19" s="57" customFormat="1" ht="12.75">
      <c r="A125" s="231"/>
      <c r="C125" s="66"/>
      <c r="D125" s="102"/>
      <c r="E125" s="165"/>
      <c r="F125" s="165"/>
      <c r="G125" s="165"/>
      <c r="H125" s="115"/>
      <c r="I125" s="102"/>
      <c r="J125" s="54"/>
      <c r="K125" s="54"/>
      <c r="L125" s="54"/>
      <c r="M125" s="53"/>
      <c r="N125" s="102"/>
      <c r="O125" s="54"/>
      <c r="P125" s="54"/>
      <c r="Q125" s="54"/>
      <c r="R125" s="53"/>
      <c r="S125" s="55"/>
    </row>
    <row r="126" spans="1:19" s="57" customFormat="1" ht="12.75">
      <c r="A126" s="231"/>
      <c r="C126" s="66"/>
      <c r="D126" s="102"/>
      <c r="E126" s="165"/>
      <c r="F126" s="165"/>
      <c r="G126" s="165"/>
      <c r="H126" s="115"/>
      <c r="I126" s="102"/>
      <c r="J126" s="54"/>
      <c r="K126" s="54"/>
      <c r="L126" s="54"/>
      <c r="M126" s="53"/>
      <c r="N126" s="102"/>
      <c r="O126" s="54"/>
      <c r="P126" s="54"/>
      <c r="Q126" s="54"/>
      <c r="R126" s="53"/>
      <c r="S126" s="55"/>
    </row>
    <row r="127" spans="1:19" s="57" customFormat="1" ht="12.75">
      <c r="A127" s="231"/>
      <c r="C127" s="66"/>
      <c r="D127" s="102"/>
      <c r="E127" s="165"/>
      <c r="F127" s="165"/>
      <c r="G127" s="165"/>
      <c r="H127" s="115"/>
      <c r="I127" s="102"/>
      <c r="J127" s="54"/>
      <c r="K127" s="54"/>
      <c r="L127" s="54"/>
      <c r="M127" s="53"/>
      <c r="N127" s="102"/>
      <c r="O127" s="54"/>
      <c r="P127" s="54"/>
      <c r="Q127" s="54"/>
      <c r="R127" s="53"/>
      <c r="S127" s="55"/>
    </row>
    <row r="128" spans="1:19" s="57" customFormat="1" ht="12.75">
      <c r="A128" s="231"/>
      <c r="C128" s="66"/>
      <c r="D128" s="102"/>
      <c r="E128" s="165"/>
      <c r="F128" s="165"/>
      <c r="G128" s="165"/>
      <c r="H128" s="115"/>
      <c r="I128" s="102"/>
      <c r="J128" s="54"/>
      <c r="K128" s="54"/>
      <c r="L128" s="54"/>
      <c r="M128" s="53"/>
      <c r="N128" s="102"/>
      <c r="O128" s="54"/>
      <c r="P128" s="54"/>
      <c r="Q128" s="54"/>
      <c r="R128" s="53"/>
      <c r="S128" s="55"/>
    </row>
    <row r="129" spans="1:19" s="57" customFormat="1" ht="12.75">
      <c r="A129" s="231"/>
      <c r="C129" s="66"/>
      <c r="D129" s="102"/>
      <c r="E129" s="165"/>
      <c r="F129" s="165"/>
      <c r="G129" s="165"/>
      <c r="H129" s="115"/>
      <c r="I129" s="102"/>
      <c r="J129" s="54"/>
      <c r="K129" s="54"/>
      <c r="L129" s="54"/>
      <c r="M129" s="53"/>
      <c r="N129" s="102"/>
      <c r="O129" s="54"/>
      <c r="P129" s="54"/>
      <c r="Q129" s="54"/>
      <c r="R129" s="53"/>
      <c r="S129" s="55"/>
    </row>
    <row r="130" spans="1:19" s="57" customFormat="1" ht="12.75">
      <c r="A130" s="231"/>
      <c r="C130" s="66"/>
      <c r="D130" s="102"/>
      <c r="E130" s="165"/>
      <c r="F130" s="165"/>
      <c r="G130" s="165"/>
      <c r="H130" s="115"/>
      <c r="I130" s="102"/>
      <c r="J130" s="54"/>
      <c r="K130" s="54"/>
      <c r="L130" s="54"/>
      <c r="M130" s="53"/>
      <c r="N130" s="102"/>
      <c r="O130" s="54"/>
      <c r="P130" s="54"/>
      <c r="Q130" s="54"/>
      <c r="R130" s="53"/>
      <c r="S130" s="55"/>
    </row>
    <row r="131" spans="1:19" s="57" customFormat="1" ht="12.75">
      <c r="A131" s="231"/>
      <c r="C131" s="66"/>
      <c r="D131" s="102"/>
      <c r="E131" s="165"/>
      <c r="F131" s="165"/>
      <c r="G131" s="165"/>
      <c r="H131" s="115"/>
      <c r="I131" s="102"/>
      <c r="J131" s="54"/>
      <c r="K131" s="54"/>
      <c r="L131" s="54"/>
      <c r="M131" s="53"/>
      <c r="N131" s="102"/>
      <c r="O131" s="54"/>
      <c r="P131" s="54"/>
      <c r="Q131" s="54"/>
      <c r="R131" s="53"/>
      <c r="S131" s="55"/>
    </row>
    <row r="132" spans="1:19" s="57" customFormat="1" ht="12.75">
      <c r="A132" s="231"/>
      <c r="C132" s="66"/>
      <c r="D132" s="102"/>
      <c r="E132" s="165"/>
      <c r="F132" s="165"/>
      <c r="G132" s="165"/>
      <c r="H132" s="115"/>
      <c r="I132" s="102"/>
      <c r="J132" s="54"/>
      <c r="K132" s="54"/>
      <c r="L132" s="54"/>
      <c r="M132" s="53"/>
      <c r="N132" s="102"/>
      <c r="O132" s="54"/>
      <c r="P132" s="54"/>
      <c r="Q132" s="54"/>
      <c r="R132" s="53"/>
      <c r="S132" s="55"/>
    </row>
    <row r="133" spans="1:19" s="57" customFormat="1" ht="12.75">
      <c r="A133" s="231"/>
      <c r="C133" s="66"/>
      <c r="D133" s="102"/>
      <c r="E133" s="165"/>
      <c r="F133" s="165"/>
      <c r="G133" s="165"/>
      <c r="H133" s="115"/>
      <c r="I133" s="102"/>
      <c r="J133" s="54"/>
      <c r="K133" s="54"/>
      <c r="L133" s="54"/>
      <c r="M133" s="53"/>
      <c r="N133" s="102"/>
      <c r="O133" s="54"/>
      <c r="P133" s="54"/>
      <c r="Q133" s="54"/>
      <c r="R133" s="53"/>
      <c r="S133" s="55"/>
    </row>
    <row r="134" spans="1:19" s="57" customFormat="1" ht="12.75">
      <c r="A134" s="231"/>
      <c r="C134" s="66"/>
      <c r="D134" s="102"/>
      <c r="E134" s="165"/>
      <c r="F134" s="165"/>
      <c r="G134" s="165"/>
      <c r="H134" s="115"/>
      <c r="I134" s="102"/>
      <c r="J134" s="54"/>
      <c r="K134" s="54"/>
      <c r="L134" s="54"/>
      <c r="M134" s="53"/>
      <c r="N134" s="102"/>
      <c r="O134" s="54"/>
      <c r="P134" s="54"/>
      <c r="Q134" s="54"/>
      <c r="R134" s="53"/>
      <c r="S134" s="55"/>
    </row>
    <row r="135" spans="1:19" s="57" customFormat="1" ht="12.75">
      <c r="A135" s="231"/>
      <c r="C135" s="66"/>
      <c r="D135" s="102"/>
      <c r="E135" s="165"/>
      <c r="F135" s="165"/>
      <c r="G135" s="165"/>
      <c r="H135" s="115"/>
      <c r="I135" s="102"/>
      <c r="J135" s="54"/>
      <c r="K135" s="54"/>
      <c r="L135" s="54"/>
      <c r="M135" s="53"/>
      <c r="N135" s="102"/>
      <c r="O135" s="54"/>
      <c r="P135" s="54"/>
      <c r="Q135" s="54"/>
      <c r="R135" s="53"/>
      <c r="S135" s="55"/>
    </row>
    <row r="136" spans="1:19" s="57" customFormat="1" ht="12.75">
      <c r="A136" s="231"/>
      <c r="C136" s="66"/>
      <c r="D136" s="102"/>
      <c r="E136" s="165"/>
      <c r="F136" s="165"/>
      <c r="G136" s="165"/>
      <c r="H136" s="115"/>
      <c r="I136" s="102"/>
      <c r="J136" s="54"/>
      <c r="K136" s="54"/>
      <c r="L136" s="54"/>
      <c r="M136" s="53"/>
      <c r="N136" s="102"/>
      <c r="O136" s="54"/>
      <c r="P136" s="54"/>
      <c r="Q136" s="54"/>
      <c r="R136" s="53"/>
      <c r="S136" s="55"/>
    </row>
    <row r="137" spans="1:19" s="57" customFormat="1" ht="12.75">
      <c r="A137" s="231"/>
      <c r="C137" s="66"/>
      <c r="D137" s="102"/>
      <c r="E137" s="165"/>
      <c r="F137" s="165"/>
      <c r="G137" s="165"/>
      <c r="H137" s="115"/>
      <c r="I137" s="102"/>
      <c r="J137" s="54"/>
      <c r="K137" s="54"/>
      <c r="L137" s="54"/>
      <c r="M137" s="53"/>
      <c r="N137" s="102"/>
      <c r="O137" s="54"/>
      <c r="P137" s="54"/>
      <c r="Q137" s="54"/>
      <c r="R137" s="53"/>
      <c r="S137" s="55"/>
    </row>
    <row r="138" spans="1:19" s="57" customFormat="1" ht="12.75">
      <c r="A138" s="231"/>
      <c r="C138" s="66"/>
      <c r="D138" s="102"/>
      <c r="E138" s="165"/>
      <c r="F138" s="165"/>
      <c r="G138" s="165"/>
      <c r="H138" s="115"/>
      <c r="I138" s="102"/>
      <c r="J138" s="54"/>
      <c r="K138" s="54"/>
      <c r="L138" s="54"/>
      <c r="M138" s="53"/>
      <c r="N138" s="102"/>
      <c r="O138" s="54"/>
      <c r="P138" s="54"/>
      <c r="Q138" s="54"/>
      <c r="R138" s="53"/>
      <c r="S138" s="55"/>
    </row>
    <row r="139" spans="1:19" s="57" customFormat="1" ht="12.75">
      <c r="A139" s="231"/>
      <c r="C139" s="66"/>
      <c r="D139" s="102"/>
      <c r="E139" s="165"/>
      <c r="F139" s="165"/>
      <c r="G139" s="165"/>
      <c r="H139" s="115"/>
      <c r="I139" s="102"/>
      <c r="J139" s="54"/>
      <c r="K139" s="54"/>
      <c r="L139" s="54"/>
      <c r="M139" s="53"/>
      <c r="N139" s="102"/>
      <c r="O139" s="54"/>
      <c r="P139" s="54"/>
      <c r="Q139" s="54"/>
      <c r="R139" s="53"/>
      <c r="S139" s="55"/>
    </row>
  </sheetData>
  <mergeCells count="1">
    <mergeCell ref="B7:C7"/>
  </mergeCells>
  <printOptions gridLines="1" horizontalCentered="1"/>
  <pageMargins left="0.3937007874015748" right="0.3937007874015748" top="0.5905511811023623" bottom="0.61" header="0.5118110236220472" footer="0.31"/>
  <pageSetup firstPageNumber="29" useFirstPageNumber="1" horizontalDpi="600" verticalDpi="600" orientation="landscape" paperSize="9" scale="65" r:id="rId1"/>
  <headerFooter alignWithMargins="0">
    <oddFooter>&amp;R&amp;"Times New Roman,Grassetto"&amp;14&amp;P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70"/>
  <sheetViews>
    <sheetView showGridLines="0" zoomScale="85" zoomScaleNormal="85" workbookViewId="0" topLeftCell="A1">
      <selection activeCell="B1" sqref="B1"/>
    </sheetView>
  </sheetViews>
  <sheetFormatPr defaultColWidth="9.140625" defaultRowHeight="12.75"/>
  <cols>
    <col min="1" max="1" width="1.7109375" style="3" customWidth="1"/>
    <col min="2" max="2" width="52.140625" style="477" customWidth="1"/>
    <col min="3" max="5" width="9.7109375" style="8" customWidth="1"/>
    <col min="6" max="6" width="10.00390625" style="487" customWidth="1"/>
    <col min="7" max="9" width="9.7109375" style="8" customWidth="1"/>
    <col min="10" max="10" width="10.00390625" style="487" customWidth="1"/>
    <col min="11" max="13" width="9.7109375" style="8" customWidth="1"/>
    <col min="14" max="14" width="10.00390625" style="487" customWidth="1"/>
    <col min="15" max="16384" width="9.140625" style="3" customWidth="1"/>
  </cols>
  <sheetData>
    <row r="1" spans="1:14" s="15" customFormat="1" ht="20.25">
      <c r="A1" s="445" t="s">
        <v>294</v>
      </c>
      <c r="B1" s="44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</row>
    <row r="2" spans="1:14" s="455" customFormat="1" ht="18">
      <c r="A2" s="450" t="s">
        <v>120</v>
      </c>
      <c r="B2" s="451"/>
      <c r="C2" s="453"/>
      <c r="D2" s="453"/>
      <c r="E2" s="453"/>
      <c r="F2" s="454"/>
      <c r="G2" s="453"/>
      <c r="H2" s="453"/>
      <c r="I2" s="453"/>
      <c r="J2" s="454"/>
      <c r="K2" s="453"/>
      <c r="L2" s="453"/>
      <c r="M2" s="453"/>
      <c r="N2" s="454"/>
    </row>
    <row r="3" spans="2:14" s="2" customFormat="1" ht="12">
      <c r="B3" s="47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35" t="s">
        <v>47</v>
      </c>
    </row>
    <row r="4" spans="1:14" s="11" customFormat="1" ht="12">
      <c r="A4" s="457"/>
      <c r="B4" s="458"/>
      <c r="C4" s="572">
        <v>2001</v>
      </c>
      <c r="D4" s="9"/>
      <c r="E4" s="10"/>
      <c r="F4" s="460"/>
      <c r="G4" s="572">
        <v>2002</v>
      </c>
      <c r="H4" s="9"/>
      <c r="I4" s="10"/>
      <c r="J4" s="460"/>
      <c r="K4" s="572">
        <v>2003</v>
      </c>
      <c r="L4" s="194"/>
      <c r="M4" s="195"/>
      <c r="N4" s="490"/>
    </row>
    <row r="5" spans="1:14" ht="24">
      <c r="A5" s="461" t="s">
        <v>121</v>
      </c>
      <c r="B5" s="462"/>
      <c r="C5" s="18" t="s">
        <v>48</v>
      </c>
      <c r="D5" s="12"/>
      <c r="E5" s="502"/>
      <c r="F5" s="464" t="s">
        <v>49</v>
      </c>
      <c r="G5" s="18" t="s">
        <v>48</v>
      </c>
      <c r="H5" s="12"/>
      <c r="I5" s="502"/>
      <c r="J5" s="464" t="s">
        <v>49</v>
      </c>
      <c r="K5" s="18" t="s">
        <v>48</v>
      </c>
      <c r="L5" s="12"/>
      <c r="M5" s="502"/>
      <c r="N5" s="465" t="s">
        <v>49</v>
      </c>
    </row>
    <row r="6" spans="1:14" ht="51">
      <c r="A6" s="13"/>
      <c r="B6" s="466"/>
      <c r="C6" s="321" t="s">
        <v>50</v>
      </c>
      <c r="D6" s="322" t="s">
        <v>51</v>
      </c>
      <c r="E6" s="323" t="s">
        <v>52</v>
      </c>
      <c r="F6" s="468"/>
      <c r="G6" s="321" t="s">
        <v>50</v>
      </c>
      <c r="H6" s="322" t="s">
        <v>51</v>
      </c>
      <c r="I6" s="323" t="s">
        <v>52</v>
      </c>
      <c r="J6" s="468"/>
      <c r="K6" s="321" t="s">
        <v>50</v>
      </c>
      <c r="L6" s="322" t="s">
        <v>51</v>
      </c>
      <c r="M6" s="323" t="s">
        <v>52</v>
      </c>
      <c r="N6" s="468"/>
    </row>
    <row r="7" spans="1:14" s="473" customFormat="1" ht="24" customHeight="1">
      <c r="A7" s="486" t="s">
        <v>61</v>
      </c>
      <c r="B7" s="401"/>
      <c r="C7" s="4">
        <f>SUM(C8:C11)</f>
        <v>1500</v>
      </c>
      <c r="D7" s="4">
        <f>SUM(D8:D11)</f>
        <v>200</v>
      </c>
      <c r="E7" s="4">
        <f>SUM(E8:E11)</f>
        <v>1792</v>
      </c>
      <c r="F7" s="4">
        <f aca="true" t="shared" si="0" ref="F7:F13">SUM(C7:E7)</f>
        <v>3492</v>
      </c>
      <c r="G7" s="4">
        <f>SUM(G8:G11)</f>
        <v>600</v>
      </c>
      <c r="H7" s="4">
        <f>SUM(H8:H11)</f>
        <v>0</v>
      </c>
      <c r="I7" s="4">
        <f>SUM(I8:I11)</f>
        <v>0</v>
      </c>
      <c r="J7" s="4">
        <f aca="true" t="shared" si="1" ref="J7:J13">SUM(G7:I7)</f>
        <v>600</v>
      </c>
      <c r="K7" s="4">
        <f>SUM(K8:K11)</f>
        <v>0</v>
      </c>
      <c r="L7" s="4">
        <f>SUM(L8:L11)</f>
        <v>200</v>
      </c>
      <c r="M7" s="4">
        <f>SUM(M8:M11)</f>
        <v>0</v>
      </c>
      <c r="N7" s="4">
        <f aca="true" t="shared" si="2" ref="N7:N13">SUM(K7:M7)</f>
        <v>200</v>
      </c>
    </row>
    <row r="8" spans="1:14" s="472" customFormat="1" ht="12.75" customHeight="1">
      <c r="A8" s="474"/>
      <c r="B8" s="491" t="s">
        <v>122</v>
      </c>
      <c r="C8" s="5"/>
      <c r="D8" s="5">
        <v>200</v>
      </c>
      <c r="E8" s="5"/>
      <c r="F8" s="5">
        <f t="shared" si="0"/>
        <v>200</v>
      </c>
      <c r="G8" s="5"/>
      <c r="H8" s="5"/>
      <c r="I8" s="5"/>
      <c r="J8" s="5">
        <f t="shared" si="1"/>
        <v>0</v>
      </c>
      <c r="K8" s="5"/>
      <c r="L8" s="5"/>
      <c r="M8" s="5"/>
      <c r="N8" s="5">
        <f t="shared" si="2"/>
        <v>0</v>
      </c>
    </row>
    <row r="9" spans="1:14" s="472" customFormat="1" ht="12.75" customHeight="1">
      <c r="A9" s="474"/>
      <c r="B9" s="471" t="s">
        <v>123</v>
      </c>
      <c r="C9" s="5"/>
      <c r="D9" s="5"/>
      <c r="E9" s="5">
        <v>1792</v>
      </c>
      <c r="F9" s="5">
        <f t="shared" si="0"/>
        <v>1792</v>
      </c>
      <c r="G9" s="5">
        <v>600</v>
      </c>
      <c r="H9" s="5"/>
      <c r="I9" s="5"/>
      <c r="J9" s="5">
        <f t="shared" si="1"/>
        <v>600</v>
      </c>
      <c r="K9" s="5"/>
      <c r="L9" s="5"/>
      <c r="M9" s="5"/>
      <c r="N9" s="5">
        <f t="shared" si="2"/>
        <v>0</v>
      </c>
    </row>
    <row r="10" spans="1:14" s="472" customFormat="1" ht="12.75" customHeight="1">
      <c r="A10" s="474"/>
      <c r="B10" s="471" t="s">
        <v>124</v>
      </c>
      <c r="C10" s="5">
        <v>1500</v>
      </c>
      <c r="D10" s="5"/>
      <c r="E10" s="5"/>
      <c r="F10" s="5">
        <f t="shared" si="0"/>
        <v>1500</v>
      </c>
      <c r="G10" s="5"/>
      <c r="H10" s="5"/>
      <c r="I10" s="5"/>
      <c r="J10" s="5">
        <f t="shared" si="1"/>
        <v>0</v>
      </c>
      <c r="K10" s="61"/>
      <c r="L10" s="5"/>
      <c r="M10" s="5"/>
      <c r="N10" s="5">
        <f t="shared" si="2"/>
        <v>0</v>
      </c>
    </row>
    <row r="11" spans="1:14" s="472" customFormat="1" ht="24">
      <c r="A11" s="474"/>
      <c r="B11" s="492" t="s">
        <v>96</v>
      </c>
      <c r="C11" s="5"/>
      <c r="D11" s="5"/>
      <c r="E11" s="5"/>
      <c r="F11" s="5">
        <f t="shared" si="0"/>
        <v>0</v>
      </c>
      <c r="G11" s="5"/>
      <c r="H11" s="5"/>
      <c r="I11" s="5"/>
      <c r="J11" s="5">
        <f t="shared" si="1"/>
        <v>0</v>
      </c>
      <c r="K11" s="61"/>
      <c r="L11" s="5">
        <v>200</v>
      </c>
      <c r="M11" s="5"/>
      <c r="N11" s="5">
        <f t="shared" si="2"/>
        <v>200</v>
      </c>
    </row>
    <row r="12" spans="1:14" s="473" customFormat="1" ht="24" customHeight="1">
      <c r="A12" s="486" t="s">
        <v>62</v>
      </c>
      <c r="B12" s="401"/>
      <c r="C12" s="4">
        <f>SUM(C13:C19)</f>
        <v>4360</v>
      </c>
      <c r="D12" s="4">
        <f>SUM(D13:D19)</f>
        <v>500</v>
      </c>
      <c r="E12" s="4">
        <f>SUM(E13:E19)</f>
        <v>0</v>
      </c>
      <c r="F12" s="4">
        <f t="shared" si="0"/>
        <v>4860</v>
      </c>
      <c r="G12" s="4">
        <f>SUM(G13:G19)</f>
        <v>4570</v>
      </c>
      <c r="H12" s="4">
        <f>SUM(H13:H19)</f>
        <v>1580</v>
      </c>
      <c r="I12" s="4">
        <f>SUM(I13:I19)</f>
        <v>0</v>
      </c>
      <c r="J12" s="4">
        <f t="shared" si="1"/>
        <v>6150</v>
      </c>
      <c r="K12" s="4">
        <f>SUM(K13:K19)</f>
        <v>5560</v>
      </c>
      <c r="L12" s="4">
        <f>SUM(L13:L19)</f>
        <v>4600</v>
      </c>
      <c r="M12" s="4">
        <f>SUM(M13:M19)</f>
        <v>0</v>
      </c>
      <c r="N12" s="4">
        <f t="shared" si="2"/>
        <v>10160</v>
      </c>
    </row>
    <row r="13" spans="1:14" s="472" customFormat="1" ht="12.75" customHeight="1">
      <c r="A13" s="474"/>
      <c r="B13" s="491" t="s">
        <v>122</v>
      </c>
      <c r="C13" s="5">
        <v>860</v>
      </c>
      <c r="D13" s="5"/>
      <c r="E13" s="5"/>
      <c r="F13" s="5">
        <f t="shared" si="0"/>
        <v>860</v>
      </c>
      <c r="G13" s="5"/>
      <c r="H13" s="5"/>
      <c r="I13" s="5"/>
      <c r="J13" s="5">
        <f t="shared" si="1"/>
        <v>0</v>
      </c>
      <c r="K13" s="61">
        <v>2000</v>
      </c>
      <c r="L13" s="5"/>
      <c r="M13" s="5"/>
      <c r="N13" s="5">
        <f t="shared" si="2"/>
        <v>2000</v>
      </c>
    </row>
    <row r="14" spans="1:14" s="472" customFormat="1" ht="12.75" customHeight="1">
      <c r="A14" s="474"/>
      <c r="B14" s="471" t="s">
        <v>123</v>
      </c>
      <c r="C14" s="5"/>
      <c r="D14" s="5"/>
      <c r="E14" s="5"/>
      <c r="F14" s="5">
        <f aca="true" t="shared" si="3" ref="F14:F19">SUM(C14:E14)</f>
        <v>0</v>
      </c>
      <c r="G14" s="5">
        <v>3570</v>
      </c>
      <c r="H14" s="5"/>
      <c r="I14" s="5"/>
      <c r="J14" s="5">
        <f aca="true" t="shared" si="4" ref="J14:J19">SUM(G14:I14)</f>
        <v>3570</v>
      </c>
      <c r="K14" s="5"/>
      <c r="L14" s="5"/>
      <c r="M14" s="5"/>
      <c r="N14" s="5">
        <f aca="true" t="shared" si="5" ref="N14:N19">SUM(K14:M14)</f>
        <v>0</v>
      </c>
    </row>
    <row r="15" spans="1:14" s="472" customFormat="1" ht="12.75" customHeight="1">
      <c r="A15" s="474"/>
      <c r="B15" s="471" t="s">
        <v>125</v>
      </c>
      <c r="C15" s="5"/>
      <c r="D15" s="5"/>
      <c r="E15" s="5"/>
      <c r="F15" s="5">
        <f t="shared" si="3"/>
        <v>0</v>
      </c>
      <c r="G15" s="5">
        <v>1000</v>
      </c>
      <c r="H15" s="5"/>
      <c r="I15" s="5"/>
      <c r="J15" s="5">
        <f t="shared" si="4"/>
        <v>1000</v>
      </c>
      <c r="K15" s="61">
        <v>2560</v>
      </c>
      <c r="L15" s="5"/>
      <c r="M15" s="5"/>
      <c r="N15" s="5">
        <f t="shared" si="5"/>
        <v>2560</v>
      </c>
    </row>
    <row r="16" spans="1:14" s="472" customFormat="1" ht="12.75" customHeight="1">
      <c r="A16" s="474"/>
      <c r="B16" s="471" t="s">
        <v>124</v>
      </c>
      <c r="C16" s="5"/>
      <c r="D16" s="5"/>
      <c r="E16" s="5"/>
      <c r="F16" s="5">
        <f t="shared" si="3"/>
        <v>0</v>
      </c>
      <c r="G16" s="5"/>
      <c r="H16" s="5">
        <v>600</v>
      </c>
      <c r="I16" s="5"/>
      <c r="J16" s="5">
        <f t="shared" si="4"/>
        <v>600</v>
      </c>
      <c r="K16" s="61"/>
      <c r="L16" s="5">
        <v>4600</v>
      </c>
      <c r="M16" s="5"/>
      <c r="N16" s="5">
        <f t="shared" si="5"/>
        <v>4600</v>
      </c>
    </row>
    <row r="17" spans="1:14" s="472" customFormat="1" ht="12.75" customHeight="1">
      <c r="A17" s="474"/>
      <c r="B17" s="471" t="s">
        <v>126</v>
      </c>
      <c r="C17" s="5">
        <v>3000</v>
      </c>
      <c r="D17" s="5"/>
      <c r="E17" s="5"/>
      <c r="F17" s="5">
        <f t="shared" si="3"/>
        <v>3000</v>
      </c>
      <c r="G17" s="5"/>
      <c r="H17" s="5"/>
      <c r="I17" s="5"/>
      <c r="J17" s="5">
        <f t="shared" si="4"/>
        <v>0</v>
      </c>
      <c r="K17" s="61"/>
      <c r="L17" s="5"/>
      <c r="M17" s="5"/>
      <c r="N17" s="5">
        <f t="shared" si="5"/>
        <v>0</v>
      </c>
    </row>
    <row r="18" spans="1:14" s="472" customFormat="1" ht="12.75" customHeight="1">
      <c r="A18" s="474"/>
      <c r="B18" s="471" t="s">
        <v>84</v>
      </c>
      <c r="C18" s="5">
        <v>500</v>
      </c>
      <c r="D18" s="5">
        <v>500</v>
      </c>
      <c r="E18" s="5"/>
      <c r="F18" s="5">
        <f t="shared" si="3"/>
        <v>1000</v>
      </c>
      <c r="G18" s="5"/>
      <c r="H18" s="5">
        <v>800</v>
      </c>
      <c r="I18" s="5"/>
      <c r="J18" s="5">
        <f t="shared" si="4"/>
        <v>800</v>
      </c>
      <c r="K18" s="61">
        <v>1000</v>
      </c>
      <c r="L18" s="5"/>
      <c r="M18" s="5"/>
      <c r="N18" s="5">
        <f t="shared" si="5"/>
        <v>1000</v>
      </c>
    </row>
    <row r="19" spans="1:14" s="472" customFormat="1" ht="24">
      <c r="A19" s="474"/>
      <c r="B19" s="492" t="s">
        <v>96</v>
      </c>
      <c r="C19" s="5"/>
      <c r="D19" s="5"/>
      <c r="E19" s="5"/>
      <c r="F19" s="5">
        <f t="shared" si="3"/>
        <v>0</v>
      </c>
      <c r="G19" s="5"/>
      <c r="H19" s="5">
        <v>180</v>
      </c>
      <c r="I19" s="5"/>
      <c r="J19" s="5">
        <f t="shared" si="4"/>
        <v>180</v>
      </c>
      <c r="K19" s="61"/>
      <c r="L19" s="5"/>
      <c r="M19" s="5"/>
      <c r="N19" s="5">
        <f t="shared" si="5"/>
        <v>0</v>
      </c>
    </row>
    <row r="20" spans="1:14" s="473" customFormat="1" ht="24" customHeight="1">
      <c r="A20" s="486" t="s">
        <v>63</v>
      </c>
      <c r="B20" s="401"/>
      <c r="C20" s="4">
        <f>SUM(C21:C25)</f>
        <v>900</v>
      </c>
      <c r="D20" s="4">
        <f>SUM(D21:D25)</f>
        <v>100</v>
      </c>
      <c r="E20" s="4">
        <f>SUM(E21:E25)</f>
        <v>0</v>
      </c>
      <c r="F20" s="4">
        <f aca="true" t="shared" si="6" ref="F20:F31">SUM(C20:E20)</f>
        <v>1000</v>
      </c>
      <c r="G20" s="4">
        <f>SUM(G21:G25)</f>
        <v>1500</v>
      </c>
      <c r="H20" s="4">
        <f>SUM(H21:H25)</f>
        <v>0</v>
      </c>
      <c r="I20" s="4">
        <f>SUM(I21:I25)</f>
        <v>0</v>
      </c>
      <c r="J20" s="4">
        <f aca="true" t="shared" si="7" ref="J20:J31">SUM(G20:I20)</f>
        <v>1500</v>
      </c>
      <c r="K20" s="4">
        <f>SUM(K21:K25)</f>
        <v>0</v>
      </c>
      <c r="L20" s="4">
        <f>SUM(L21:L25)</f>
        <v>1550</v>
      </c>
      <c r="M20" s="4">
        <f>SUM(M21:M25)</f>
        <v>0</v>
      </c>
      <c r="N20" s="4">
        <f aca="true" t="shared" si="8" ref="N20:N31">SUM(K20:M20)</f>
        <v>1550</v>
      </c>
    </row>
    <row r="21" spans="1:14" s="472" customFormat="1" ht="12.75" customHeight="1">
      <c r="A21" s="474"/>
      <c r="B21" s="491" t="s">
        <v>122</v>
      </c>
      <c r="C21" s="5">
        <v>650</v>
      </c>
      <c r="D21" s="5"/>
      <c r="E21" s="5"/>
      <c r="F21" s="5">
        <f t="shared" si="6"/>
        <v>650</v>
      </c>
      <c r="G21" s="5"/>
      <c r="H21" s="5"/>
      <c r="I21" s="5"/>
      <c r="J21" s="5">
        <f t="shared" si="7"/>
        <v>0</v>
      </c>
      <c r="K21" s="61"/>
      <c r="L21" s="5"/>
      <c r="M21" s="5"/>
      <c r="N21" s="5">
        <f t="shared" si="8"/>
        <v>0</v>
      </c>
    </row>
    <row r="22" spans="1:14" s="472" customFormat="1" ht="12.75" customHeight="1">
      <c r="A22" s="474"/>
      <c r="B22" s="471" t="s">
        <v>123</v>
      </c>
      <c r="C22" s="5"/>
      <c r="D22" s="5"/>
      <c r="E22" s="5"/>
      <c r="F22" s="5">
        <f t="shared" si="6"/>
        <v>0</v>
      </c>
      <c r="G22" s="5">
        <v>1000</v>
      </c>
      <c r="H22" s="5"/>
      <c r="I22" s="5"/>
      <c r="J22" s="5">
        <f t="shared" si="7"/>
        <v>1000</v>
      </c>
      <c r="K22" s="61"/>
      <c r="L22" s="5">
        <v>1550</v>
      </c>
      <c r="M22" s="5"/>
      <c r="N22" s="5">
        <f t="shared" si="8"/>
        <v>1550</v>
      </c>
    </row>
    <row r="23" spans="1:14" s="472" customFormat="1" ht="12.75" customHeight="1">
      <c r="A23" s="474"/>
      <c r="B23" s="471" t="s">
        <v>126</v>
      </c>
      <c r="C23" s="5"/>
      <c r="D23" s="5"/>
      <c r="E23" s="5"/>
      <c r="F23" s="5">
        <f t="shared" si="6"/>
        <v>0</v>
      </c>
      <c r="G23" s="5">
        <v>500</v>
      </c>
      <c r="H23" s="5"/>
      <c r="I23" s="5"/>
      <c r="J23" s="5">
        <f t="shared" si="7"/>
        <v>500</v>
      </c>
      <c r="K23" s="61"/>
      <c r="L23" s="5"/>
      <c r="M23" s="5"/>
      <c r="N23" s="5">
        <f t="shared" si="8"/>
        <v>0</v>
      </c>
    </row>
    <row r="24" spans="1:14" s="472" customFormat="1" ht="12.75" customHeight="1">
      <c r="A24" s="474"/>
      <c r="B24" s="471" t="s">
        <v>127</v>
      </c>
      <c r="C24" s="5">
        <v>250</v>
      </c>
      <c r="D24" s="5"/>
      <c r="E24" s="5"/>
      <c r="F24" s="5">
        <f t="shared" si="6"/>
        <v>250</v>
      </c>
      <c r="G24" s="5"/>
      <c r="H24" s="5"/>
      <c r="I24" s="5"/>
      <c r="J24" s="5">
        <f t="shared" si="7"/>
        <v>0</v>
      </c>
      <c r="K24" s="61"/>
      <c r="L24" s="5"/>
      <c r="M24" s="5"/>
      <c r="N24" s="5">
        <f t="shared" si="8"/>
        <v>0</v>
      </c>
    </row>
    <row r="25" spans="1:14" s="472" customFormat="1" ht="12.75" customHeight="1">
      <c r="A25" s="474"/>
      <c r="B25" s="471" t="s">
        <v>84</v>
      </c>
      <c r="C25" s="5"/>
      <c r="D25" s="5">
        <v>100</v>
      </c>
      <c r="E25" s="5"/>
      <c r="F25" s="5">
        <f t="shared" si="6"/>
        <v>100</v>
      </c>
      <c r="G25" s="5"/>
      <c r="H25" s="5"/>
      <c r="I25" s="5"/>
      <c r="J25" s="5">
        <f t="shared" si="7"/>
        <v>0</v>
      </c>
      <c r="K25" s="61"/>
      <c r="L25" s="5"/>
      <c r="M25" s="5"/>
      <c r="N25" s="5">
        <f t="shared" si="8"/>
        <v>0</v>
      </c>
    </row>
    <row r="26" spans="1:14" s="473" customFormat="1" ht="24" customHeight="1">
      <c r="A26" s="486" t="s">
        <v>64</v>
      </c>
      <c r="B26" s="401"/>
      <c r="C26" s="4">
        <f>SUM(C27:C30)</f>
        <v>1000</v>
      </c>
      <c r="D26" s="4">
        <f>SUM(D27:D30)</f>
        <v>300</v>
      </c>
      <c r="E26" s="4">
        <f>SUM(E27:E30)</f>
        <v>0</v>
      </c>
      <c r="F26" s="4">
        <f t="shared" si="6"/>
        <v>1300</v>
      </c>
      <c r="G26" s="4">
        <f>SUM(G27:G30)</f>
        <v>2500</v>
      </c>
      <c r="H26" s="4">
        <f>SUM(H27:H30)</f>
        <v>400</v>
      </c>
      <c r="I26" s="4">
        <f>SUM(I27:I30)</f>
        <v>0</v>
      </c>
      <c r="J26" s="4">
        <f t="shared" si="7"/>
        <v>2900</v>
      </c>
      <c r="K26" s="4">
        <f>SUM(K27:K30)</f>
        <v>0</v>
      </c>
      <c r="L26" s="4">
        <f>SUM(L27:L30)</f>
        <v>0</v>
      </c>
      <c r="M26" s="4">
        <f>SUM(M27:M30)</f>
        <v>0</v>
      </c>
      <c r="N26" s="4">
        <f t="shared" si="8"/>
        <v>0</v>
      </c>
    </row>
    <row r="27" spans="1:14" s="472" customFormat="1" ht="12.75" customHeight="1">
      <c r="A27" s="474"/>
      <c r="B27" s="491" t="s">
        <v>122</v>
      </c>
      <c r="C27" s="5"/>
      <c r="D27" s="5"/>
      <c r="E27" s="5"/>
      <c r="F27" s="5">
        <f t="shared" si="6"/>
        <v>0</v>
      </c>
      <c r="G27" s="5">
        <v>2500</v>
      </c>
      <c r="H27" s="5"/>
      <c r="I27" s="5"/>
      <c r="J27" s="5">
        <f t="shared" si="7"/>
        <v>2500</v>
      </c>
      <c r="K27" s="5"/>
      <c r="L27" s="5"/>
      <c r="M27" s="5"/>
      <c r="N27" s="5">
        <f t="shared" si="8"/>
        <v>0</v>
      </c>
    </row>
    <row r="28" spans="1:14" s="472" customFormat="1" ht="12.75" customHeight="1">
      <c r="A28" s="474"/>
      <c r="B28" s="491" t="s">
        <v>85</v>
      </c>
      <c r="C28" s="5"/>
      <c r="D28" s="5">
        <v>300</v>
      </c>
      <c r="E28" s="5"/>
      <c r="F28" s="5">
        <f t="shared" si="6"/>
        <v>300</v>
      </c>
      <c r="G28" s="5"/>
      <c r="H28" s="5"/>
      <c r="I28" s="5"/>
      <c r="J28" s="5">
        <f t="shared" si="7"/>
        <v>0</v>
      </c>
      <c r="K28" s="61"/>
      <c r="L28" s="5"/>
      <c r="M28" s="5"/>
      <c r="N28" s="5">
        <f t="shared" si="8"/>
        <v>0</v>
      </c>
    </row>
    <row r="29" spans="1:14" s="472" customFormat="1" ht="12.75" customHeight="1">
      <c r="A29" s="474"/>
      <c r="B29" s="471" t="s">
        <v>127</v>
      </c>
      <c r="C29" s="5">
        <v>1000</v>
      </c>
      <c r="D29" s="5"/>
      <c r="E29" s="5"/>
      <c r="F29" s="5">
        <f t="shared" si="6"/>
        <v>1000</v>
      </c>
      <c r="G29" s="5"/>
      <c r="H29" s="5"/>
      <c r="I29" s="5"/>
      <c r="J29" s="5">
        <f t="shared" si="7"/>
        <v>0</v>
      </c>
      <c r="K29" s="61"/>
      <c r="L29" s="5"/>
      <c r="M29" s="5"/>
      <c r="N29" s="5">
        <f t="shared" si="8"/>
        <v>0</v>
      </c>
    </row>
    <row r="30" spans="1:14" s="472" customFormat="1" ht="12.75" customHeight="1">
      <c r="A30" s="474"/>
      <c r="B30" s="471" t="s">
        <v>84</v>
      </c>
      <c r="C30" s="5"/>
      <c r="D30" s="5"/>
      <c r="E30" s="5"/>
      <c r="F30" s="5">
        <f t="shared" si="6"/>
        <v>0</v>
      </c>
      <c r="G30" s="5"/>
      <c r="H30" s="5">
        <v>400</v>
      </c>
      <c r="I30" s="5"/>
      <c r="J30" s="5">
        <f t="shared" si="7"/>
        <v>400</v>
      </c>
      <c r="K30" s="61"/>
      <c r="L30" s="5"/>
      <c r="M30" s="5"/>
      <c r="N30" s="5">
        <f t="shared" si="8"/>
        <v>0</v>
      </c>
    </row>
    <row r="31" spans="1:14" s="473" customFormat="1" ht="24" customHeight="1">
      <c r="A31" s="486" t="s">
        <v>65</v>
      </c>
      <c r="B31" s="401"/>
      <c r="C31" s="4">
        <f>SUM(C32:C34)</f>
        <v>520</v>
      </c>
      <c r="D31" s="4">
        <f>SUM(D32:D34)</f>
        <v>0</v>
      </c>
      <c r="E31" s="4">
        <f>SUM(E32:E34)</f>
        <v>0</v>
      </c>
      <c r="F31" s="4">
        <f t="shared" si="6"/>
        <v>520</v>
      </c>
      <c r="G31" s="4">
        <f>SUM(G32:G34)</f>
        <v>3700</v>
      </c>
      <c r="H31" s="4">
        <f>SUM(H32:H34)</f>
        <v>0</v>
      </c>
      <c r="I31" s="4">
        <f>SUM(I32:I34)</f>
        <v>0</v>
      </c>
      <c r="J31" s="4">
        <f t="shared" si="7"/>
        <v>3700</v>
      </c>
      <c r="K31" s="4">
        <f>SUM(K32:K34)</f>
        <v>2500</v>
      </c>
      <c r="L31" s="4">
        <f>SUM(L32:L34)</f>
        <v>0</v>
      </c>
      <c r="M31" s="4">
        <f>SUM(M32:M34)</f>
        <v>0</v>
      </c>
      <c r="N31" s="4">
        <f t="shared" si="8"/>
        <v>2500</v>
      </c>
    </row>
    <row r="32" spans="1:14" s="472" customFormat="1" ht="12.75" customHeight="1">
      <c r="A32" s="474"/>
      <c r="B32" s="491" t="s">
        <v>122</v>
      </c>
      <c r="C32" s="5"/>
      <c r="D32" s="5"/>
      <c r="E32" s="5"/>
      <c r="F32" s="5">
        <f>SUM(C32:E32)</f>
        <v>0</v>
      </c>
      <c r="G32" s="5">
        <v>2700</v>
      </c>
      <c r="H32" s="5"/>
      <c r="I32" s="5"/>
      <c r="J32" s="5">
        <f>SUM(G32:I32)</f>
        <v>2700</v>
      </c>
      <c r="K32" s="61"/>
      <c r="L32" s="5"/>
      <c r="M32" s="5"/>
      <c r="N32" s="5">
        <f>SUM(K32:M32)</f>
        <v>0</v>
      </c>
    </row>
    <row r="33" spans="1:14" s="472" customFormat="1" ht="12.75" customHeight="1">
      <c r="A33" s="474"/>
      <c r="B33" s="471" t="s">
        <v>124</v>
      </c>
      <c r="C33" s="5">
        <v>520</v>
      </c>
      <c r="D33" s="5"/>
      <c r="E33" s="5"/>
      <c r="F33" s="5">
        <f>SUM(C33:E33)</f>
        <v>520</v>
      </c>
      <c r="G33" s="5">
        <v>1000</v>
      </c>
      <c r="H33" s="5"/>
      <c r="I33" s="5"/>
      <c r="J33" s="5">
        <f>SUM(G33:I33)</f>
        <v>1000</v>
      </c>
      <c r="K33" s="61">
        <v>1500</v>
      </c>
      <c r="L33" s="5"/>
      <c r="M33" s="5"/>
      <c r="N33" s="5">
        <f>SUM(K33:M33)</f>
        <v>1500</v>
      </c>
    </row>
    <row r="34" spans="1:14" s="472" customFormat="1" ht="12.75" customHeight="1">
      <c r="A34" s="474"/>
      <c r="B34" s="471" t="s">
        <v>84</v>
      </c>
      <c r="C34" s="5"/>
      <c r="D34" s="5"/>
      <c r="E34" s="5"/>
      <c r="F34" s="5">
        <f>SUM(C34:E34)</f>
        <v>0</v>
      </c>
      <c r="G34" s="5"/>
      <c r="H34" s="5"/>
      <c r="I34" s="5"/>
      <c r="J34" s="5">
        <f>SUM(G34:I34)</f>
        <v>0</v>
      </c>
      <c r="K34" s="61">
        <v>1000</v>
      </c>
      <c r="L34" s="5"/>
      <c r="M34" s="5"/>
      <c r="N34" s="5">
        <f>SUM(K34:M34)</f>
        <v>1000</v>
      </c>
    </row>
    <row r="35" spans="1:14" s="473" customFormat="1" ht="24" customHeight="1">
      <c r="A35" s="486" t="s">
        <v>66</v>
      </c>
      <c r="B35" s="401"/>
      <c r="C35" s="4">
        <f>SUM(C36:C40)</f>
        <v>2900</v>
      </c>
      <c r="D35" s="4">
        <f>SUM(D36:D40)</f>
        <v>350</v>
      </c>
      <c r="E35" s="4">
        <f>SUM(E36:E40)</f>
        <v>0</v>
      </c>
      <c r="F35" s="4">
        <f aca="true" t="shared" si="9" ref="F35:F56">SUM(C35:E35)</f>
        <v>3250</v>
      </c>
      <c r="G35" s="4">
        <f>SUM(G36:G40)</f>
        <v>1300</v>
      </c>
      <c r="H35" s="4">
        <f>SUM(H36:H40)</f>
        <v>0</v>
      </c>
      <c r="I35" s="4">
        <f>SUM(I36:I40)</f>
        <v>0</v>
      </c>
      <c r="J35" s="4">
        <f aca="true" t="shared" si="10" ref="J35:J56">SUM(G35:I35)</f>
        <v>1300</v>
      </c>
      <c r="K35" s="4">
        <f>SUM(K36:K40)</f>
        <v>3700</v>
      </c>
      <c r="L35" s="4">
        <f>SUM(L36:L40)</f>
        <v>0</v>
      </c>
      <c r="M35" s="4">
        <f>SUM(M36:M40)</f>
        <v>0</v>
      </c>
      <c r="N35" s="4">
        <f aca="true" t="shared" si="11" ref="N35:N56">SUM(K35:M35)</f>
        <v>3700</v>
      </c>
    </row>
    <row r="36" spans="1:14" s="472" customFormat="1" ht="12.75" customHeight="1">
      <c r="A36" s="474"/>
      <c r="B36" s="471" t="s">
        <v>85</v>
      </c>
      <c r="C36" s="5">
        <v>1500</v>
      </c>
      <c r="D36" s="5"/>
      <c r="E36" s="5"/>
      <c r="F36" s="5">
        <f t="shared" si="9"/>
        <v>1500</v>
      </c>
      <c r="G36" s="5"/>
      <c r="H36" s="5"/>
      <c r="I36" s="5"/>
      <c r="J36" s="5">
        <f t="shared" si="10"/>
        <v>0</v>
      </c>
      <c r="K36" s="61"/>
      <c r="L36" s="5"/>
      <c r="M36" s="5"/>
      <c r="N36" s="5">
        <f t="shared" si="11"/>
        <v>0</v>
      </c>
    </row>
    <row r="37" spans="1:14" s="472" customFormat="1" ht="12.75" customHeight="1">
      <c r="A37" s="474"/>
      <c r="B37" s="471" t="s">
        <v>125</v>
      </c>
      <c r="C37" s="5"/>
      <c r="D37" s="5">
        <v>350</v>
      </c>
      <c r="E37" s="5"/>
      <c r="F37" s="5">
        <f t="shared" si="9"/>
        <v>350</v>
      </c>
      <c r="G37" s="5"/>
      <c r="H37" s="5"/>
      <c r="I37" s="5"/>
      <c r="J37" s="5">
        <f t="shared" si="10"/>
        <v>0</v>
      </c>
      <c r="K37" s="61">
        <v>2000</v>
      </c>
      <c r="L37" s="5"/>
      <c r="M37" s="5"/>
      <c r="N37" s="5">
        <f t="shared" si="11"/>
        <v>2000</v>
      </c>
    </row>
    <row r="38" spans="1:14" s="472" customFormat="1" ht="12.75" customHeight="1">
      <c r="A38" s="474"/>
      <c r="B38" s="471" t="s">
        <v>124</v>
      </c>
      <c r="C38" s="5">
        <v>1400</v>
      </c>
      <c r="D38" s="5"/>
      <c r="E38" s="5"/>
      <c r="F38" s="5">
        <f t="shared" si="9"/>
        <v>1400</v>
      </c>
      <c r="G38" s="5"/>
      <c r="H38" s="5"/>
      <c r="I38" s="5"/>
      <c r="J38" s="5">
        <f t="shared" si="10"/>
        <v>0</v>
      </c>
      <c r="K38" s="61"/>
      <c r="L38" s="5"/>
      <c r="M38" s="5"/>
      <c r="N38" s="5">
        <f t="shared" si="11"/>
        <v>0</v>
      </c>
    </row>
    <row r="39" spans="1:14" s="472" customFormat="1" ht="12.75" customHeight="1">
      <c r="A39" s="474"/>
      <c r="B39" s="471" t="s">
        <v>84</v>
      </c>
      <c r="C39" s="5"/>
      <c r="D39" s="5"/>
      <c r="E39" s="5"/>
      <c r="F39" s="5">
        <f t="shared" si="9"/>
        <v>0</v>
      </c>
      <c r="G39" s="5">
        <v>300</v>
      </c>
      <c r="H39" s="5"/>
      <c r="I39" s="5"/>
      <c r="J39" s="5">
        <f t="shared" si="10"/>
        <v>300</v>
      </c>
      <c r="K39" s="61">
        <v>1700</v>
      </c>
      <c r="L39" s="5"/>
      <c r="M39" s="5"/>
      <c r="N39" s="5">
        <f t="shared" si="11"/>
        <v>1700</v>
      </c>
    </row>
    <row r="40" spans="1:14" s="472" customFormat="1" ht="24">
      <c r="A40" s="500"/>
      <c r="B40" s="573" t="s">
        <v>96</v>
      </c>
      <c r="C40" s="499"/>
      <c r="D40" s="499"/>
      <c r="E40" s="499"/>
      <c r="F40" s="499">
        <f t="shared" si="9"/>
        <v>0</v>
      </c>
      <c r="G40" s="499">
        <v>1000</v>
      </c>
      <c r="H40" s="499"/>
      <c r="I40" s="499"/>
      <c r="J40" s="499">
        <f t="shared" si="10"/>
        <v>1000</v>
      </c>
      <c r="K40" s="501"/>
      <c r="L40" s="499"/>
      <c r="M40" s="499"/>
      <c r="N40" s="499">
        <f t="shared" si="11"/>
        <v>0</v>
      </c>
    </row>
    <row r="41" spans="1:14" s="473" customFormat="1" ht="24" customHeight="1">
      <c r="A41" s="486" t="s">
        <v>67</v>
      </c>
      <c r="B41" s="401"/>
      <c r="C41" s="4">
        <f>SUM(C42:C44)</f>
        <v>5400</v>
      </c>
      <c r="D41" s="4">
        <f>SUM(D42:D44)</f>
        <v>0</v>
      </c>
      <c r="E41" s="4">
        <f>SUM(E42:E44)</f>
        <v>0</v>
      </c>
      <c r="F41" s="4">
        <f t="shared" si="9"/>
        <v>5400</v>
      </c>
      <c r="G41" s="4">
        <f>SUM(G42:G44)</f>
        <v>0</v>
      </c>
      <c r="H41" s="4">
        <f>SUM(H42:H44)</f>
        <v>0</v>
      </c>
      <c r="I41" s="4">
        <f>SUM(I42:I44)</f>
        <v>1800</v>
      </c>
      <c r="J41" s="4">
        <f t="shared" si="10"/>
        <v>1800</v>
      </c>
      <c r="K41" s="4">
        <f>SUM(K42:K44)</f>
        <v>0</v>
      </c>
      <c r="L41" s="4">
        <f>SUM(L42:L44)</f>
        <v>1200</v>
      </c>
      <c r="M41" s="4">
        <f>SUM(M42:M44)</f>
        <v>0</v>
      </c>
      <c r="N41" s="4">
        <f t="shared" si="11"/>
        <v>1200</v>
      </c>
    </row>
    <row r="42" spans="1:14" s="472" customFormat="1" ht="12.75" customHeight="1">
      <c r="A42" s="474"/>
      <c r="B42" s="471" t="s">
        <v>124</v>
      </c>
      <c r="C42" s="5">
        <v>4200</v>
      </c>
      <c r="D42" s="5"/>
      <c r="E42" s="5"/>
      <c r="F42" s="5">
        <f t="shared" si="9"/>
        <v>4200</v>
      </c>
      <c r="G42" s="5"/>
      <c r="H42" s="5"/>
      <c r="I42" s="5"/>
      <c r="J42" s="5">
        <f t="shared" si="10"/>
        <v>0</v>
      </c>
      <c r="K42" s="61"/>
      <c r="L42" s="5"/>
      <c r="M42" s="5"/>
      <c r="N42" s="5">
        <f t="shared" si="11"/>
        <v>0</v>
      </c>
    </row>
    <row r="43" spans="1:14" s="472" customFormat="1" ht="12.75" customHeight="1">
      <c r="A43" s="474"/>
      <c r="B43" s="471" t="s">
        <v>126</v>
      </c>
      <c r="C43" s="5">
        <v>1200</v>
      </c>
      <c r="D43" s="5"/>
      <c r="E43" s="5"/>
      <c r="F43" s="5">
        <f t="shared" si="9"/>
        <v>1200</v>
      </c>
      <c r="G43" s="5"/>
      <c r="H43" s="5"/>
      <c r="I43" s="5">
        <v>1800</v>
      </c>
      <c r="J43" s="5">
        <f t="shared" si="10"/>
        <v>1800</v>
      </c>
      <c r="K43" s="61"/>
      <c r="L43" s="5"/>
      <c r="M43" s="5"/>
      <c r="N43" s="5">
        <f t="shared" si="11"/>
        <v>0</v>
      </c>
    </row>
    <row r="44" spans="1:14" s="472" customFormat="1" ht="12.75" customHeight="1">
      <c r="A44" s="474"/>
      <c r="B44" s="471" t="s">
        <v>84</v>
      </c>
      <c r="C44" s="5"/>
      <c r="D44" s="5"/>
      <c r="E44" s="5"/>
      <c r="F44" s="5">
        <f t="shared" si="9"/>
        <v>0</v>
      </c>
      <c r="G44" s="5"/>
      <c r="H44" s="5"/>
      <c r="I44" s="5"/>
      <c r="J44" s="5">
        <f t="shared" si="10"/>
        <v>0</v>
      </c>
      <c r="K44" s="61"/>
      <c r="L44" s="5">
        <v>1200</v>
      </c>
      <c r="M44" s="5"/>
      <c r="N44" s="5">
        <f t="shared" si="11"/>
        <v>1200</v>
      </c>
    </row>
    <row r="45" spans="1:14" s="473" customFormat="1" ht="24" customHeight="1">
      <c r="A45" s="486" t="s">
        <v>68</v>
      </c>
      <c r="B45" s="401"/>
      <c r="C45" s="4">
        <f>SUM(C46:C48)</f>
        <v>550</v>
      </c>
      <c r="D45" s="4">
        <f>SUM(D46:D48)</f>
        <v>0</v>
      </c>
      <c r="E45" s="4">
        <f>SUM(E46:E48)</f>
        <v>0</v>
      </c>
      <c r="F45" s="4">
        <f t="shared" si="9"/>
        <v>550</v>
      </c>
      <c r="G45" s="4">
        <f>SUM(G46:G48)</f>
        <v>1900</v>
      </c>
      <c r="H45" s="4">
        <f>SUM(H46:H48)</f>
        <v>0</v>
      </c>
      <c r="I45" s="4">
        <f>SUM(I46:I48)</f>
        <v>0</v>
      </c>
      <c r="J45" s="4">
        <f t="shared" si="10"/>
        <v>1900</v>
      </c>
      <c r="K45" s="4">
        <f>SUM(K46:K48)</f>
        <v>0</v>
      </c>
      <c r="L45" s="4">
        <f>SUM(L46:L48)</f>
        <v>2000</v>
      </c>
      <c r="M45" s="4">
        <f>SUM(M46:M48)</f>
        <v>0</v>
      </c>
      <c r="N45" s="4">
        <f t="shared" si="11"/>
        <v>2000</v>
      </c>
    </row>
    <row r="46" spans="1:14" s="472" customFormat="1" ht="12.75" customHeight="1">
      <c r="A46" s="474"/>
      <c r="B46" s="471" t="s">
        <v>124</v>
      </c>
      <c r="C46" s="5"/>
      <c r="D46" s="5"/>
      <c r="E46" s="5"/>
      <c r="F46" s="5">
        <f t="shared" si="9"/>
        <v>0</v>
      </c>
      <c r="G46" s="5">
        <v>1000</v>
      </c>
      <c r="H46" s="5"/>
      <c r="I46" s="5"/>
      <c r="J46" s="5">
        <f t="shared" si="10"/>
        <v>1000</v>
      </c>
      <c r="K46" s="61"/>
      <c r="L46" s="5"/>
      <c r="M46" s="5"/>
      <c r="N46" s="5">
        <f t="shared" si="11"/>
        <v>0</v>
      </c>
    </row>
    <row r="47" spans="1:14" s="472" customFormat="1" ht="12.75" customHeight="1">
      <c r="A47" s="474"/>
      <c r="B47" s="471" t="s">
        <v>126</v>
      </c>
      <c r="C47" s="5">
        <v>550</v>
      </c>
      <c r="D47" s="5"/>
      <c r="E47" s="5"/>
      <c r="F47" s="5">
        <f t="shared" si="9"/>
        <v>550</v>
      </c>
      <c r="G47" s="5">
        <v>900</v>
      </c>
      <c r="H47" s="5"/>
      <c r="I47" s="5"/>
      <c r="J47" s="5">
        <f t="shared" si="10"/>
        <v>900</v>
      </c>
      <c r="K47" s="61"/>
      <c r="L47" s="5"/>
      <c r="M47" s="5"/>
      <c r="N47" s="5">
        <f t="shared" si="11"/>
        <v>0</v>
      </c>
    </row>
    <row r="48" spans="1:14" s="472" customFormat="1" ht="12.75" customHeight="1">
      <c r="A48" s="474"/>
      <c r="B48" s="471" t="s">
        <v>83</v>
      </c>
      <c r="C48" s="5"/>
      <c r="D48" s="5"/>
      <c r="E48" s="5"/>
      <c r="F48" s="5">
        <f t="shared" si="9"/>
        <v>0</v>
      </c>
      <c r="G48" s="5"/>
      <c r="H48" s="5"/>
      <c r="I48" s="5"/>
      <c r="J48" s="5">
        <f t="shared" si="10"/>
        <v>0</v>
      </c>
      <c r="K48" s="61"/>
      <c r="L48" s="5">
        <v>2000</v>
      </c>
      <c r="M48" s="5"/>
      <c r="N48" s="5">
        <f t="shared" si="11"/>
        <v>2000</v>
      </c>
    </row>
    <row r="49" spans="1:14" s="473" customFormat="1" ht="24" customHeight="1">
      <c r="A49" s="486" t="s">
        <v>69</v>
      </c>
      <c r="B49" s="401"/>
      <c r="C49" s="4">
        <f>SUM(C50:C55)</f>
        <v>2350</v>
      </c>
      <c r="D49" s="4">
        <f>SUM(D50:D55)</f>
        <v>150</v>
      </c>
      <c r="E49" s="4">
        <f>SUM(E50:E55)</f>
        <v>0</v>
      </c>
      <c r="F49" s="4">
        <f aca="true" t="shared" si="12" ref="F49:F55">SUM(C49:E49)</f>
        <v>2500</v>
      </c>
      <c r="G49" s="4">
        <f>SUM(G50:G55)</f>
        <v>600</v>
      </c>
      <c r="H49" s="4">
        <f>SUM(H50:H55)</f>
        <v>0</v>
      </c>
      <c r="I49" s="4">
        <f>SUM(I50:I55)</f>
        <v>0</v>
      </c>
      <c r="J49" s="4">
        <f aca="true" t="shared" si="13" ref="J49:J55">SUM(G49:I49)</f>
        <v>600</v>
      </c>
      <c r="K49" s="4">
        <f>SUM(K50:K55)</f>
        <v>600</v>
      </c>
      <c r="L49" s="4">
        <f>SUM(L50:L55)</f>
        <v>0</v>
      </c>
      <c r="M49" s="4">
        <f>SUM(M50:M55)</f>
        <v>0</v>
      </c>
      <c r="N49" s="4">
        <f aca="true" t="shared" si="14" ref="N49:N55">SUM(K49:M49)</f>
        <v>600</v>
      </c>
    </row>
    <row r="50" spans="1:14" s="472" customFormat="1" ht="12.75" customHeight="1">
      <c r="A50" s="474"/>
      <c r="B50" s="471" t="s">
        <v>123</v>
      </c>
      <c r="C50" s="5">
        <v>350</v>
      </c>
      <c r="D50" s="5"/>
      <c r="E50" s="5"/>
      <c r="F50" s="5">
        <f t="shared" si="12"/>
        <v>350</v>
      </c>
      <c r="G50" s="5"/>
      <c r="H50" s="5"/>
      <c r="I50" s="5"/>
      <c r="J50" s="5">
        <f t="shared" si="13"/>
        <v>0</v>
      </c>
      <c r="K50" s="5"/>
      <c r="L50" s="5"/>
      <c r="M50" s="5"/>
      <c r="N50" s="5">
        <f t="shared" si="14"/>
        <v>0</v>
      </c>
    </row>
    <row r="51" spans="1:14" s="472" customFormat="1" ht="12.75" customHeight="1">
      <c r="A51" s="474"/>
      <c r="B51" s="471" t="s">
        <v>124</v>
      </c>
      <c r="C51" s="5">
        <v>1000</v>
      </c>
      <c r="D51" s="5"/>
      <c r="E51" s="5"/>
      <c r="F51" s="5">
        <f t="shared" si="12"/>
        <v>1000</v>
      </c>
      <c r="G51" s="5"/>
      <c r="H51" s="5"/>
      <c r="I51" s="5"/>
      <c r="J51" s="5">
        <f t="shared" si="13"/>
        <v>0</v>
      </c>
      <c r="K51" s="5"/>
      <c r="L51" s="5"/>
      <c r="M51" s="5"/>
      <c r="N51" s="5">
        <f t="shared" si="14"/>
        <v>0</v>
      </c>
    </row>
    <row r="52" spans="1:14" s="472" customFormat="1" ht="12.75" customHeight="1">
      <c r="A52" s="474"/>
      <c r="B52" s="471" t="s">
        <v>126</v>
      </c>
      <c r="C52" s="5"/>
      <c r="D52" s="5"/>
      <c r="E52" s="5"/>
      <c r="F52" s="5">
        <f t="shared" si="12"/>
        <v>0</v>
      </c>
      <c r="G52" s="5">
        <v>600</v>
      </c>
      <c r="H52" s="5"/>
      <c r="I52" s="5"/>
      <c r="J52" s="5">
        <f t="shared" si="13"/>
        <v>600</v>
      </c>
      <c r="K52" s="5"/>
      <c r="L52" s="5"/>
      <c r="M52" s="5"/>
      <c r="N52" s="5">
        <f t="shared" si="14"/>
        <v>0</v>
      </c>
    </row>
    <row r="53" spans="1:14" s="472" customFormat="1" ht="12.75" customHeight="1">
      <c r="A53" s="474"/>
      <c r="B53" s="471" t="s">
        <v>127</v>
      </c>
      <c r="C53" s="5"/>
      <c r="D53" s="5"/>
      <c r="E53" s="5"/>
      <c r="F53" s="5">
        <f t="shared" si="12"/>
        <v>0</v>
      </c>
      <c r="G53" s="5"/>
      <c r="H53" s="5"/>
      <c r="I53" s="5"/>
      <c r="J53" s="5">
        <f t="shared" si="13"/>
        <v>0</v>
      </c>
      <c r="K53" s="5">
        <v>600</v>
      </c>
      <c r="L53" s="5"/>
      <c r="M53" s="5"/>
      <c r="N53" s="5">
        <f t="shared" si="14"/>
        <v>600</v>
      </c>
    </row>
    <row r="54" spans="1:14" s="472" customFormat="1" ht="12.75" customHeight="1">
      <c r="A54" s="474"/>
      <c r="B54" s="471" t="s">
        <v>84</v>
      </c>
      <c r="C54" s="5">
        <v>1000</v>
      </c>
      <c r="D54" s="5"/>
      <c r="E54" s="5"/>
      <c r="F54" s="5">
        <f t="shared" si="12"/>
        <v>1000</v>
      </c>
      <c r="G54" s="5"/>
      <c r="H54" s="5"/>
      <c r="I54" s="5"/>
      <c r="J54" s="5">
        <f t="shared" si="13"/>
        <v>0</v>
      </c>
      <c r="K54" s="5"/>
      <c r="L54" s="5"/>
      <c r="M54" s="5"/>
      <c r="N54" s="5">
        <f t="shared" si="14"/>
        <v>0</v>
      </c>
    </row>
    <row r="55" spans="1:14" s="472" customFormat="1" ht="12.75" customHeight="1">
      <c r="A55" s="474"/>
      <c r="B55" s="471" t="s">
        <v>83</v>
      </c>
      <c r="C55" s="5"/>
      <c r="D55" s="5">
        <v>150</v>
      </c>
      <c r="E55" s="5"/>
      <c r="F55" s="5">
        <f t="shared" si="12"/>
        <v>150</v>
      </c>
      <c r="G55" s="5"/>
      <c r="H55" s="5"/>
      <c r="I55" s="5"/>
      <c r="J55" s="5">
        <f t="shared" si="13"/>
        <v>0</v>
      </c>
      <c r="K55" s="61"/>
      <c r="L55" s="5"/>
      <c r="M55" s="5"/>
      <c r="N55" s="5">
        <f t="shared" si="14"/>
        <v>0</v>
      </c>
    </row>
    <row r="56" spans="1:14" s="473" customFormat="1" ht="24" customHeight="1">
      <c r="A56" s="486" t="s">
        <v>355</v>
      </c>
      <c r="B56" s="401"/>
      <c r="C56" s="4">
        <f>SUM(C57:C57)</f>
        <v>2000</v>
      </c>
      <c r="D56" s="4">
        <f>SUM(D57:D57)</f>
        <v>0</v>
      </c>
      <c r="E56" s="4">
        <f>SUM(E57:E57)</f>
        <v>0</v>
      </c>
      <c r="F56" s="4">
        <f t="shared" si="9"/>
        <v>2000</v>
      </c>
      <c r="G56" s="4">
        <f>SUM(G57:G57)</f>
        <v>0</v>
      </c>
      <c r="H56" s="4">
        <f>SUM(H57:H57)</f>
        <v>0</v>
      </c>
      <c r="I56" s="4">
        <f>SUM(I57:I57)</f>
        <v>0</v>
      </c>
      <c r="J56" s="4">
        <f t="shared" si="10"/>
        <v>0</v>
      </c>
      <c r="K56" s="4">
        <f>SUM(K57:K57)</f>
        <v>0</v>
      </c>
      <c r="L56" s="4">
        <f>SUM(L57:L57)</f>
        <v>0</v>
      </c>
      <c r="M56" s="4">
        <f>SUM(M57:M57)</f>
        <v>0</v>
      </c>
      <c r="N56" s="4">
        <f t="shared" si="11"/>
        <v>0</v>
      </c>
    </row>
    <row r="57" spans="1:14" s="472" customFormat="1" ht="12.75" customHeight="1">
      <c r="A57" s="474"/>
      <c r="B57" s="471" t="s">
        <v>377</v>
      </c>
      <c r="C57" s="5">
        <v>2000</v>
      </c>
      <c r="D57" s="5"/>
      <c r="E57" s="5"/>
      <c r="F57" s="5">
        <f>SUM(C57:E57)</f>
        <v>2000</v>
      </c>
      <c r="G57" s="5"/>
      <c r="H57" s="5"/>
      <c r="I57" s="5"/>
      <c r="J57" s="5">
        <f>SUM(G57:I57)</f>
        <v>0</v>
      </c>
      <c r="K57" s="5"/>
      <c r="L57" s="5"/>
      <c r="M57" s="5"/>
      <c r="N57" s="5">
        <f>SUM(K57:M57)</f>
        <v>0</v>
      </c>
    </row>
    <row r="58" spans="1:14" s="473" customFormat="1" ht="24" customHeight="1">
      <c r="A58" s="486" t="s">
        <v>128</v>
      </c>
      <c r="B58" s="401"/>
      <c r="C58" s="4">
        <f>SUM(C59:C69)</f>
        <v>21480</v>
      </c>
      <c r="D58" s="4">
        <f>SUM(D59:D69)</f>
        <v>1600</v>
      </c>
      <c r="E58" s="4">
        <f>SUM(E59:E69)</f>
        <v>1792</v>
      </c>
      <c r="F58" s="4">
        <f>SUM(C58:E58)</f>
        <v>24872</v>
      </c>
      <c r="G58" s="4">
        <f>SUM(G59:G69)</f>
        <v>16670</v>
      </c>
      <c r="H58" s="4">
        <f>SUM(H59:H69)</f>
        <v>1980</v>
      </c>
      <c r="I58" s="4">
        <f>SUM(I59:I69)</f>
        <v>1800</v>
      </c>
      <c r="J58" s="4">
        <f>SUM(G58:I58)</f>
        <v>20450</v>
      </c>
      <c r="K58" s="4">
        <f>SUM(K59:K69)</f>
        <v>12360</v>
      </c>
      <c r="L58" s="4">
        <f>SUM(L59:L69)</f>
        <v>9550</v>
      </c>
      <c r="M58" s="4">
        <f>SUM(M59:M69)</f>
        <v>0</v>
      </c>
      <c r="N58" s="4">
        <f>SUM(K58:M58)</f>
        <v>21910</v>
      </c>
    </row>
    <row r="59" spans="1:14" s="472" customFormat="1" ht="12.75" customHeight="1">
      <c r="A59" s="474"/>
      <c r="B59" s="491" t="s">
        <v>122</v>
      </c>
      <c r="C59" s="5">
        <f>C8+C13+C21+C27+C32</f>
        <v>1510</v>
      </c>
      <c r="D59" s="5">
        <f>D8+D13+D21+D27+D32</f>
        <v>200</v>
      </c>
      <c r="E59" s="5">
        <f>E8+E13+E21+E27+E32</f>
        <v>0</v>
      </c>
      <c r="F59" s="5">
        <f>SUM(C59:E59)</f>
        <v>1710</v>
      </c>
      <c r="G59" s="5">
        <f>G8+G13+G21+G27+G32</f>
        <v>5200</v>
      </c>
      <c r="H59" s="5">
        <f>H8+H13+H21+H27+H32</f>
        <v>0</v>
      </c>
      <c r="I59" s="5">
        <f>I8+I13+I21+I27+I32</f>
        <v>0</v>
      </c>
      <c r="J59" s="5">
        <f>SUM(G59:I59)</f>
        <v>5200</v>
      </c>
      <c r="K59" s="5">
        <f>K8+K13+K21+K27+K32</f>
        <v>2000</v>
      </c>
      <c r="L59" s="5">
        <f>L8+L13+L21+L27+L32</f>
        <v>0</v>
      </c>
      <c r="M59" s="5">
        <f>M8+M13+M21+M27+M32</f>
        <v>0</v>
      </c>
      <c r="N59" s="5">
        <f>SUM(K59:M59)</f>
        <v>2000</v>
      </c>
    </row>
    <row r="60" spans="1:14" s="472" customFormat="1" ht="12.75" customHeight="1">
      <c r="A60" s="474"/>
      <c r="B60" s="471" t="s">
        <v>123</v>
      </c>
      <c r="C60" s="5">
        <f>C9+C14+C22+C50</f>
        <v>350</v>
      </c>
      <c r="D60" s="5">
        <f>D9+D14+D22+D50</f>
        <v>0</v>
      </c>
      <c r="E60" s="5">
        <f>E9+E14+E22+E50</f>
        <v>1792</v>
      </c>
      <c r="F60" s="5">
        <f aca="true" t="shared" si="15" ref="F60:F69">SUM(C60:E60)</f>
        <v>2142</v>
      </c>
      <c r="G60" s="5">
        <f>G9+G14+G22+G50</f>
        <v>5170</v>
      </c>
      <c r="H60" s="5">
        <f>H9+H14+H22+H50</f>
        <v>0</v>
      </c>
      <c r="I60" s="5">
        <f>I9+I14+I22+I50</f>
        <v>0</v>
      </c>
      <c r="J60" s="5">
        <f aca="true" t="shared" si="16" ref="J60:J69">SUM(G60:I60)</f>
        <v>5170</v>
      </c>
      <c r="K60" s="5">
        <f>K9+K14+K22+K50</f>
        <v>0</v>
      </c>
      <c r="L60" s="5">
        <f>L9+L14+L22+L50</f>
        <v>1550</v>
      </c>
      <c r="M60" s="5">
        <f>M9+M14+M22+M50</f>
        <v>0</v>
      </c>
      <c r="N60" s="5">
        <f aca="true" t="shared" si="17" ref="N60:N69">SUM(K60:M60)</f>
        <v>1550</v>
      </c>
    </row>
    <row r="61" spans="1:14" s="472" customFormat="1" ht="12.75" customHeight="1">
      <c r="A61" s="474"/>
      <c r="B61" s="471" t="s">
        <v>85</v>
      </c>
      <c r="C61" s="5">
        <f>+C28+C36</f>
        <v>1500</v>
      </c>
      <c r="D61" s="5">
        <f>+D28+D36</f>
        <v>300</v>
      </c>
      <c r="E61" s="5">
        <f>+E28+E36</f>
        <v>0</v>
      </c>
      <c r="F61" s="5">
        <f>+F28+F36</f>
        <v>1800</v>
      </c>
      <c r="G61" s="5">
        <f aca="true" t="shared" si="18" ref="G61:N61">+G28+G36</f>
        <v>0</v>
      </c>
      <c r="H61" s="5">
        <f t="shared" si="18"/>
        <v>0</v>
      </c>
      <c r="I61" s="5">
        <f t="shared" si="18"/>
        <v>0</v>
      </c>
      <c r="J61" s="5">
        <f t="shared" si="18"/>
        <v>0</v>
      </c>
      <c r="K61" s="5">
        <f t="shared" si="18"/>
        <v>0</v>
      </c>
      <c r="L61" s="5">
        <f t="shared" si="18"/>
        <v>0</v>
      </c>
      <c r="M61" s="5">
        <f t="shared" si="18"/>
        <v>0</v>
      </c>
      <c r="N61" s="5">
        <f t="shared" si="18"/>
        <v>0</v>
      </c>
    </row>
    <row r="62" spans="1:14" s="472" customFormat="1" ht="12.75" customHeight="1">
      <c r="A62" s="474"/>
      <c r="B62" s="471" t="s">
        <v>125</v>
      </c>
      <c r="C62" s="5">
        <f aca="true" t="shared" si="19" ref="C62:N62">C15+C37</f>
        <v>0</v>
      </c>
      <c r="D62" s="5">
        <f t="shared" si="19"/>
        <v>350</v>
      </c>
      <c r="E62" s="5">
        <f t="shared" si="19"/>
        <v>0</v>
      </c>
      <c r="F62" s="5">
        <f t="shared" si="19"/>
        <v>350</v>
      </c>
      <c r="G62" s="5">
        <f t="shared" si="19"/>
        <v>1000</v>
      </c>
      <c r="H62" s="5">
        <f t="shared" si="19"/>
        <v>0</v>
      </c>
      <c r="I62" s="5">
        <f t="shared" si="19"/>
        <v>0</v>
      </c>
      <c r="J62" s="5">
        <f t="shared" si="19"/>
        <v>1000</v>
      </c>
      <c r="K62" s="5">
        <f t="shared" si="19"/>
        <v>4560</v>
      </c>
      <c r="L62" s="5">
        <f t="shared" si="19"/>
        <v>0</v>
      </c>
      <c r="M62" s="5">
        <f t="shared" si="19"/>
        <v>0</v>
      </c>
      <c r="N62" s="5">
        <f t="shared" si="19"/>
        <v>4560</v>
      </c>
    </row>
    <row r="63" spans="1:14" s="472" customFormat="1" ht="12.75" customHeight="1">
      <c r="A63" s="474"/>
      <c r="B63" s="471" t="s">
        <v>124</v>
      </c>
      <c r="C63" s="5">
        <f>C10+C16+C33+C38+C42+C46+C51</f>
        <v>8620</v>
      </c>
      <c r="D63" s="5">
        <f>D10+D16+D33+D38+D42+D46+D51</f>
        <v>0</v>
      </c>
      <c r="E63" s="5">
        <f>E10+E16+E33+E38+E42+E46+E51</f>
        <v>0</v>
      </c>
      <c r="F63" s="5">
        <f t="shared" si="15"/>
        <v>8620</v>
      </c>
      <c r="G63" s="5">
        <f>G10+G16+G33+G38+G42+G46+G51</f>
        <v>2000</v>
      </c>
      <c r="H63" s="5">
        <f>H10+H16+H33+H38+H42+H46+H51</f>
        <v>600</v>
      </c>
      <c r="I63" s="5">
        <f>I10+I16+I33+I38+I42+I46+I51</f>
        <v>0</v>
      </c>
      <c r="J63" s="5">
        <f t="shared" si="16"/>
        <v>2600</v>
      </c>
      <c r="K63" s="5">
        <f>K10+K16+K33+K38+K42+K46+K51</f>
        <v>1500</v>
      </c>
      <c r="L63" s="5">
        <f>L10+L16+L33+L38+L42+L46+L51</f>
        <v>4600</v>
      </c>
      <c r="M63" s="5">
        <f>M10+M16+M33+M38+M42+M46+M51</f>
        <v>0</v>
      </c>
      <c r="N63" s="5">
        <f t="shared" si="17"/>
        <v>6100</v>
      </c>
    </row>
    <row r="64" spans="1:14" s="472" customFormat="1" ht="12.75" customHeight="1">
      <c r="A64" s="474"/>
      <c r="B64" s="471" t="s">
        <v>126</v>
      </c>
      <c r="C64" s="5">
        <f>C17+C23+C43+C47+C52</f>
        <v>4750</v>
      </c>
      <c r="D64" s="5">
        <f>D17+D23+D43+D47+D52</f>
        <v>0</v>
      </c>
      <c r="E64" s="5">
        <f>E17+E23+E43+E47+E52</f>
        <v>0</v>
      </c>
      <c r="F64" s="5">
        <f t="shared" si="15"/>
        <v>4750</v>
      </c>
      <c r="G64" s="5">
        <f>G17+G23+G43+G47+G52</f>
        <v>2000</v>
      </c>
      <c r="H64" s="5">
        <f>H17+H23+H43+H47+H52</f>
        <v>0</v>
      </c>
      <c r="I64" s="5">
        <f>I17+I23+I43+I47+I52</f>
        <v>1800</v>
      </c>
      <c r="J64" s="5">
        <f t="shared" si="16"/>
        <v>3800</v>
      </c>
      <c r="K64" s="5">
        <f>K17+K23+K43+K47+K52</f>
        <v>0</v>
      </c>
      <c r="L64" s="5">
        <f>L17+L23+L43+L47+L52</f>
        <v>0</v>
      </c>
      <c r="M64" s="5">
        <f>M17+M23+M43+M47+M52</f>
        <v>0</v>
      </c>
      <c r="N64" s="5">
        <f t="shared" si="17"/>
        <v>0</v>
      </c>
    </row>
    <row r="65" spans="1:14" s="472" customFormat="1" ht="12.75" customHeight="1">
      <c r="A65" s="474"/>
      <c r="B65" s="471" t="s">
        <v>127</v>
      </c>
      <c r="C65" s="5">
        <f>C24+C29+C53</f>
        <v>1250</v>
      </c>
      <c r="D65" s="5">
        <f>D24+D29+D53</f>
        <v>0</v>
      </c>
      <c r="E65" s="5">
        <f>E24+E29+E53</f>
        <v>0</v>
      </c>
      <c r="F65" s="5">
        <f t="shared" si="15"/>
        <v>1250</v>
      </c>
      <c r="G65" s="5">
        <f>G24+G29+G53</f>
        <v>0</v>
      </c>
      <c r="H65" s="5">
        <f>H24+H29+H53</f>
        <v>0</v>
      </c>
      <c r="I65" s="5">
        <f>I24+I29+I53</f>
        <v>0</v>
      </c>
      <c r="J65" s="5">
        <f t="shared" si="16"/>
        <v>0</v>
      </c>
      <c r="K65" s="5">
        <f>K24+K29+K53</f>
        <v>600</v>
      </c>
      <c r="L65" s="5">
        <f>L24+L29+L53</f>
        <v>0</v>
      </c>
      <c r="M65" s="5">
        <f>M24+M29+M53</f>
        <v>0</v>
      </c>
      <c r="N65" s="5">
        <f t="shared" si="17"/>
        <v>600</v>
      </c>
    </row>
    <row r="66" spans="1:14" s="472" customFormat="1" ht="12.75" customHeight="1">
      <c r="A66" s="474"/>
      <c r="B66" s="471" t="s">
        <v>84</v>
      </c>
      <c r="C66" s="5">
        <f>C18+C25+C30+C34+C39+C44+C54</f>
        <v>1500</v>
      </c>
      <c r="D66" s="5">
        <f>D18+D25+D30+D34+D39+D44+D54</f>
        <v>600</v>
      </c>
      <c r="E66" s="5">
        <f>E18+E25+E30+E34+E39+E44+E54</f>
        <v>0</v>
      </c>
      <c r="F66" s="5">
        <f t="shared" si="15"/>
        <v>2100</v>
      </c>
      <c r="G66" s="5">
        <f>G18+G25+G30+G34+G39+G44+G54</f>
        <v>300</v>
      </c>
      <c r="H66" s="5">
        <f>H18+H25+H30+H34+H39+H44+H54</f>
        <v>1200</v>
      </c>
      <c r="I66" s="5">
        <f>I18+I25+I30+I34+I39+I44+I54</f>
        <v>0</v>
      </c>
      <c r="J66" s="5">
        <f t="shared" si="16"/>
        <v>1500</v>
      </c>
      <c r="K66" s="5">
        <f>K18+K25+K30+K34+K39+K44+K54</f>
        <v>3700</v>
      </c>
      <c r="L66" s="5">
        <f>L18+L25+L30+L34+L39+L44+L54</f>
        <v>1200</v>
      </c>
      <c r="M66" s="5">
        <f>M18+M25+M30+M34+M39+M44+M54</f>
        <v>0</v>
      </c>
      <c r="N66" s="5">
        <f t="shared" si="17"/>
        <v>4900</v>
      </c>
    </row>
    <row r="67" spans="1:14" s="472" customFormat="1" ht="24">
      <c r="A67" s="474"/>
      <c r="B67" s="492" t="s">
        <v>96</v>
      </c>
      <c r="C67" s="5">
        <f>C11+C19+C40</f>
        <v>0</v>
      </c>
      <c r="D67" s="5">
        <f>D11+D19+D40</f>
        <v>0</v>
      </c>
      <c r="E67" s="5">
        <f>E11+E19+E40</f>
        <v>0</v>
      </c>
      <c r="F67" s="5">
        <f t="shared" si="15"/>
        <v>0</v>
      </c>
      <c r="G67" s="5">
        <f>G11+G19+G40</f>
        <v>1000</v>
      </c>
      <c r="H67" s="5">
        <f>H11+H19+H40</f>
        <v>180</v>
      </c>
      <c r="I67" s="5">
        <f>I11+I19+I40</f>
        <v>0</v>
      </c>
      <c r="J67" s="5">
        <f t="shared" si="16"/>
        <v>1180</v>
      </c>
      <c r="K67" s="5">
        <f>K11+K19+K40</f>
        <v>0</v>
      </c>
      <c r="L67" s="5">
        <f>L11+L19+L40</f>
        <v>200</v>
      </c>
      <c r="M67" s="5">
        <f>M11+M19+M40</f>
        <v>0</v>
      </c>
      <c r="N67" s="5">
        <f t="shared" si="17"/>
        <v>200</v>
      </c>
    </row>
    <row r="68" spans="1:14" s="472" customFormat="1" ht="12.75" customHeight="1">
      <c r="A68" s="474"/>
      <c r="B68" s="471" t="s">
        <v>377</v>
      </c>
      <c r="C68" s="5">
        <f>C57</f>
        <v>2000</v>
      </c>
      <c r="D68" s="5">
        <f>D57</f>
        <v>0</v>
      </c>
      <c r="E68" s="5">
        <f>E57</f>
        <v>0</v>
      </c>
      <c r="F68" s="5">
        <f t="shared" si="15"/>
        <v>2000</v>
      </c>
      <c r="G68" s="5">
        <f>G57</f>
        <v>0</v>
      </c>
      <c r="H68" s="5">
        <f>H57</f>
        <v>0</v>
      </c>
      <c r="I68" s="5">
        <f>I57</f>
        <v>0</v>
      </c>
      <c r="J68" s="5">
        <f t="shared" si="16"/>
        <v>0</v>
      </c>
      <c r="K68" s="5">
        <f>K57</f>
        <v>0</v>
      </c>
      <c r="L68" s="5">
        <f>L57</f>
        <v>0</v>
      </c>
      <c r="M68" s="5">
        <f>M57</f>
        <v>0</v>
      </c>
      <c r="N68" s="5">
        <f t="shared" si="17"/>
        <v>0</v>
      </c>
    </row>
    <row r="69" spans="1:14" s="472" customFormat="1" ht="12.75" customHeight="1">
      <c r="A69" s="474"/>
      <c r="B69" s="471" t="s">
        <v>83</v>
      </c>
      <c r="C69" s="5">
        <f>C48+C55</f>
        <v>0</v>
      </c>
      <c r="D69" s="5">
        <f>D48+D55</f>
        <v>150</v>
      </c>
      <c r="E69" s="5">
        <f>E48+E55</f>
        <v>0</v>
      </c>
      <c r="F69" s="5">
        <f t="shared" si="15"/>
        <v>150</v>
      </c>
      <c r="G69" s="5">
        <f>G48+G55</f>
        <v>0</v>
      </c>
      <c r="H69" s="5">
        <f>H48+H55</f>
        <v>0</v>
      </c>
      <c r="I69" s="5">
        <f>I48+I55</f>
        <v>0</v>
      </c>
      <c r="J69" s="5">
        <f t="shared" si="16"/>
        <v>0</v>
      </c>
      <c r="K69" s="5">
        <f>K48+K55</f>
        <v>0</v>
      </c>
      <c r="L69" s="5">
        <f>L48+L55</f>
        <v>2000</v>
      </c>
      <c r="M69" s="5">
        <f>M48+M55</f>
        <v>0</v>
      </c>
      <c r="N69" s="5">
        <f t="shared" si="17"/>
        <v>2000</v>
      </c>
    </row>
    <row r="70" spans="1:14" s="483" customFormat="1" ht="24" customHeight="1">
      <c r="A70" s="479" t="s">
        <v>129</v>
      </c>
      <c r="B70" s="480"/>
      <c r="C70" s="482">
        <f aca="true" t="shared" si="20" ref="C70:N70">C7+C12+C20+C26+C31+C35+C41+C45+C56+C49</f>
        <v>21480</v>
      </c>
      <c r="D70" s="482">
        <f t="shared" si="20"/>
        <v>1600</v>
      </c>
      <c r="E70" s="482">
        <f t="shared" si="20"/>
        <v>1792</v>
      </c>
      <c r="F70" s="482">
        <f t="shared" si="20"/>
        <v>24872</v>
      </c>
      <c r="G70" s="482">
        <f t="shared" si="20"/>
        <v>16670</v>
      </c>
      <c r="H70" s="482">
        <f t="shared" si="20"/>
        <v>1980</v>
      </c>
      <c r="I70" s="482">
        <f t="shared" si="20"/>
        <v>1800</v>
      </c>
      <c r="J70" s="482">
        <f t="shared" si="20"/>
        <v>20450</v>
      </c>
      <c r="K70" s="482">
        <f t="shared" si="20"/>
        <v>12360</v>
      </c>
      <c r="L70" s="482">
        <f t="shared" si="20"/>
        <v>9550</v>
      </c>
      <c r="M70" s="482">
        <f t="shared" si="20"/>
        <v>0</v>
      </c>
      <c r="N70" s="482">
        <f t="shared" si="20"/>
        <v>21910</v>
      </c>
    </row>
  </sheetData>
  <printOptions horizontalCentered="1"/>
  <pageMargins left="0.7874015748031497" right="0.7874015748031497" top="0.5905511811023623" bottom="0.5905511811023623" header="0.7086614173228347" footer="0.7086614173228347"/>
  <pageSetup firstPageNumber="4" useFirstPageNumber="1" horizontalDpi="600" verticalDpi="600" orientation="landscape" paperSize="9" scale="65" r:id="rId1"/>
  <headerFooter alignWithMargins="0">
    <oddFooter>&amp;R&amp;"Times New Roman,Grassetto"&amp;14&amp;P</oddFooter>
  </headerFooter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33"/>
  <sheetViews>
    <sheetView zoomScale="75" zoomScaleNormal="75" workbookViewId="0" topLeftCell="B1">
      <selection activeCell="B1" sqref="B1"/>
    </sheetView>
  </sheetViews>
  <sheetFormatPr defaultColWidth="9.140625" defaultRowHeight="12.75"/>
  <cols>
    <col min="1" max="1" width="5.7109375" style="539" hidden="1" customWidth="1"/>
    <col min="2" max="2" width="4.28125" style="105" customWidth="1"/>
    <col min="3" max="3" width="49.421875" style="30" customWidth="1"/>
    <col min="4" max="4" width="6.28125" style="96" hidden="1" customWidth="1"/>
    <col min="5" max="7" width="8.28125" style="135" customWidth="1"/>
    <col min="8" max="8" width="8.28125" style="94" hidden="1" customWidth="1"/>
    <col min="9" max="9" width="6.28125" style="96" hidden="1" customWidth="1"/>
    <col min="10" max="10" width="8.28125" style="8" customWidth="1"/>
    <col min="11" max="11" width="8.8515625" style="8" customWidth="1"/>
    <col min="12" max="12" width="8.28125" style="8" customWidth="1"/>
    <col min="13" max="13" width="8.28125" style="143" hidden="1" customWidth="1"/>
    <col min="14" max="14" width="6.28125" style="96" hidden="1" customWidth="1"/>
    <col min="15" max="15" width="8.28125" style="8" customWidth="1"/>
    <col min="16" max="16" width="9.7109375" style="8" customWidth="1"/>
    <col min="17" max="17" width="8.28125" style="8" customWidth="1"/>
    <col min="18" max="18" width="7.421875" style="143" hidden="1" customWidth="1"/>
    <col min="19" max="19" width="30.7109375" style="39" customWidth="1"/>
    <col min="20" max="16384" width="9.140625" style="3" customWidth="1"/>
  </cols>
  <sheetData>
    <row r="1" spans="1:19" s="15" customFormat="1" ht="19.5">
      <c r="A1" s="113"/>
      <c r="B1" s="103" t="s">
        <v>295</v>
      </c>
      <c r="C1" s="31"/>
      <c r="D1" s="81"/>
      <c r="E1" s="122"/>
      <c r="F1" s="122"/>
      <c r="G1" s="122"/>
      <c r="H1" s="81"/>
      <c r="I1" s="81"/>
      <c r="J1" s="14"/>
      <c r="K1" s="14"/>
      <c r="L1" s="14"/>
      <c r="M1" s="19"/>
      <c r="N1" s="81"/>
      <c r="O1" s="14"/>
      <c r="P1" s="14"/>
      <c r="Q1" s="14"/>
      <c r="R1" s="19"/>
      <c r="S1" s="40"/>
    </row>
    <row r="2" spans="1:21" s="1" customFormat="1" ht="19.5">
      <c r="A2" s="113"/>
      <c r="B2" s="103" t="s">
        <v>296</v>
      </c>
      <c r="C2" s="32"/>
      <c r="D2" s="81"/>
      <c r="E2" s="123"/>
      <c r="F2" s="123"/>
      <c r="G2" s="124"/>
      <c r="H2" s="81"/>
      <c r="I2" s="81"/>
      <c r="J2" s="19"/>
      <c r="K2" s="19"/>
      <c r="L2" s="6"/>
      <c r="M2" s="6"/>
      <c r="N2" s="81"/>
      <c r="O2" s="19"/>
      <c r="P2" s="19"/>
      <c r="Q2" s="6"/>
      <c r="R2" s="6"/>
      <c r="S2" s="41"/>
      <c r="U2" s="33"/>
    </row>
    <row r="3" spans="1:19" s="2" customFormat="1" ht="10.5" customHeight="1">
      <c r="A3" s="535"/>
      <c r="B3" s="104"/>
      <c r="C3" s="25"/>
      <c r="D3" s="94"/>
      <c r="E3" s="125"/>
      <c r="F3" s="125"/>
      <c r="G3" s="145"/>
      <c r="H3" s="94"/>
      <c r="I3" s="94"/>
      <c r="J3" s="7"/>
      <c r="K3" s="7"/>
      <c r="L3" s="23"/>
      <c r="M3" s="23"/>
      <c r="N3" s="94"/>
      <c r="O3" s="7"/>
      <c r="P3" s="7"/>
      <c r="Q3" s="23"/>
      <c r="R3" s="23"/>
      <c r="S3" s="37" t="s">
        <v>47</v>
      </c>
    </row>
    <row r="4" spans="1:21" s="11" customFormat="1" ht="12.75">
      <c r="A4" s="95"/>
      <c r="B4" s="75"/>
      <c r="C4" s="26"/>
      <c r="D4" s="95"/>
      <c r="E4" s="189">
        <v>2001</v>
      </c>
      <c r="F4" s="127"/>
      <c r="G4" s="128"/>
      <c r="H4" s="84"/>
      <c r="I4" s="95"/>
      <c r="J4" s="189">
        <v>2002</v>
      </c>
      <c r="K4" s="9"/>
      <c r="L4" s="10"/>
      <c r="M4" s="117"/>
      <c r="N4" s="95"/>
      <c r="O4" s="189">
        <v>2003</v>
      </c>
      <c r="P4" s="9"/>
      <c r="Q4" s="10"/>
      <c r="R4" s="117"/>
      <c r="S4" s="150"/>
      <c r="U4" s="34"/>
    </row>
    <row r="5" spans="1:19" ht="39" customHeight="1">
      <c r="A5" s="91"/>
      <c r="B5" s="182" t="s">
        <v>130</v>
      </c>
      <c r="C5" s="179"/>
      <c r="D5" s="83"/>
      <c r="E5" s="519" t="s">
        <v>48</v>
      </c>
      <c r="F5" s="129"/>
      <c r="G5" s="186"/>
      <c r="H5" s="109"/>
      <c r="I5" s="83"/>
      <c r="J5" s="18" t="s">
        <v>48</v>
      </c>
      <c r="K5" s="12"/>
      <c r="L5" s="186"/>
      <c r="M5" s="116"/>
      <c r="N5" s="83"/>
      <c r="O5" s="18" t="s">
        <v>48</v>
      </c>
      <c r="P5" s="12"/>
      <c r="Q5" s="186"/>
      <c r="R5" s="116"/>
      <c r="S5" s="36" t="s">
        <v>131</v>
      </c>
    </row>
    <row r="6" spans="1:19" s="21" customFormat="1" ht="63.75">
      <c r="A6" s="554" t="s">
        <v>132</v>
      </c>
      <c r="B6" s="76"/>
      <c r="C6" s="27"/>
      <c r="D6" s="183" t="s">
        <v>133</v>
      </c>
      <c r="E6" s="130" t="s">
        <v>134</v>
      </c>
      <c r="F6" s="130" t="s">
        <v>51</v>
      </c>
      <c r="G6" s="131" t="s">
        <v>52</v>
      </c>
      <c r="H6" s="84"/>
      <c r="I6" s="183" t="s">
        <v>133</v>
      </c>
      <c r="J6" s="130" t="s">
        <v>134</v>
      </c>
      <c r="K6" s="20" t="s">
        <v>51</v>
      </c>
      <c r="L6" s="131" t="s">
        <v>52</v>
      </c>
      <c r="M6" s="141"/>
      <c r="N6" s="183" t="s">
        <v>133</v>
      </c>
      <c r="O6" s="130" t="s">
        <v>134</v>
      </c>
      <c r="P6" s="20" t="s">
        <v>51</v>
      </c>
      <c r="Q6" s="131" t="s">
        <v>52</v>
      </c>
      <c r="R6" s="118"/>
      <c r="S6" s="151"/>
    </row>
    <row r="7" spans="1:19" s="22" customFormat="1" ht="24.75" customHeight="1">
      <c r="A7" s="536"/>
      <c r="B7" s="73" t="s">
        <v>76</v>
      </c>
      <c r="C7" s="264"/>
      <c r="D7" s="85"/>
      <c r="E7" s="579">
        <f>+E8</f>
        <v>0</v>
      </c>
      <c r="F7" s="579">
        <f>+F8</f>
        <v>0</v>
      </c>
      <c r="G7" s="579">
        <f>+G8</f>
        <v>0</v>
      </c>
      <c r="H7" s="85"/>
      <c r="I7" s="85"/>
      <c r="J7" s="579">
        <f aca="true" t="shared" si="0" ref="J7:L9">SUM(J8)</f>
        <v>0</v>
      </c>
      <c r="K7" s="579">
        <f t="shared" si="0"/>
        <v>8500</v>
      </c>
      <c r="L7" s="579">
        <f t="shared" si="0"/>
        <v>2500</v>
      </c>
      <c r="M7" s="149"/>
      <c r="N7" s="85"/>
      <c r="O7" s="579">
        <f aca="true" t="shared" si="1" ref="O7:Q9">SUM(O8)</f>
        <v>0</v>
      </c>
      <c r="P7" s="579">
        <f t="shared" si="1"/>
        <v>0</v>
      </c>
      <c r="Q7" s="579">
        <f t="shared" si="1"/>
        <v>0</v>
      </c>
      <c r="R7" s="119"/>
      <c r="S7" s="80"/>
    </row>
    <row r="8" spans="1:19" s="24" customFormat="1" ht="24">
      <c r="A8" s="536">
        <v>563</v>
      </c>
      <c r="B8" s="73"/>
      <c r="C8" s="28" t="s">
        <v>306</v>
      </c>
      <c r="D8" s="85"/>
      <c r="E8" s="153"/>
      <c r="F8" s="153"/>
      <c r="G8" s="153"/>
      <c r="H8" s="85"/>
      <c r="I8" s="85">
        <v>1465</v>
      </c>
      <c r="J8" s="153"/>
      <c r="K8" s="153">
        <v>8500</v>
      </c>
      <c r="L8" s="153">
        <v>2500</v>
      </c>
      <c r="M8" s="60"/>
      <c r="N8" s="85"/>
      <c r="O8" s="153"/>
      <c r="P8" s="153"/>
      <c r="Q8" s="153"/>
      <c r="R8" s="53"/>
      <c r="S8" s="384" t="s">
        <v>135</v>
      </c>
    </row>
    <row r="9" spans="1:19" s="22" customFormat="1" ht="24.75" customHeight="1">
      <c r="A9" s="536"/>
      <c r="B9" s="73" t="s">
        <v>77</v>
      </c>
      <c r="C9" s="264"/>
      <c r="D9" s="85"/>
      <c r="E9" s="579">
        <f>SUM(E10)</f>
        <v>0</v>
      </c>
      <c r="F9" s="579">
        <f>SUM(F10)</f>
        <v>0</v>
      </c>
      <c r="G9" s="579">
        <f>SUM(G10)</f>
        <v>0</v>
      </c>
      <c r="H9" s="85"/>
      <c r="I9" s="85"/>
      <c r="J9" s="579">
        <f t="shared" si="0"/>
        <v>0</v>
      </c>
      <c r="K9" s="579">
        <f t="shared" si="0"/>
        <v>5000</v>
      </c>
      <c r="L9" s="579">
        <f t="shared" si="0"/>
        <v>0</v>
      </c>
      <c r="M9" s="149"/>
      <c r="N9" s="85"/>
      <c r="O9" s="579">
        <f t="shared" si="1"/>
        <v>0</v>
      </c>
      <c r="P9" s="579">
        <f t="shared" si="1"/>
        <v>2000</v>
      </c>
      <c r="Q9" s="579">
        <f t="shared" si="1"/>
        <v>0</v>
      </c>
      <c r="R9" s="119"/>
      <c r="S9" s="80"/>
    </row>
    <row r="10" spans="1:19" s="24" customFormat="1" ht="22.5">
      <c r="A10" s="536">
        <v>2</v>
      </c>
      <c r="B10" s="73"/>
      <c r="C10" s="28" t="s">
        <v>136</v>
      </c>
      <c r="D10" s="85"/>
      <c r="E10" s="153"/>
      <c r="F10" s="153"/>
      <c r="G10" s="153"/>
      <c r="H10" s="85"/>
      <c r="I10" s="85">
        <v>2</v>
      </c>
      <c r="J10" s="153"/>
      <c r="K10" s="153">
        <v>5000</v>
      </c>
      <c r="L10" s="153"/>
      <c r="M10" s="60"/>
      <c r="N10" s="85">
        <v>2461</v>
      </c>
      <c r="O10" s="153"/>
      <c r="P10" s="153">
        <v>2000</v>
      </c>
      <c r="Q10" s="153"/>
      <c r="R10" s="53"/>
      <c r="S10" s="384" t="s">
        <v>137</v>
      </c>
    </row>
    <row r="11" spans="1:19" s="22" customFormat="1" ht="24.75" customHeight="1">
      <c r="A11" s="536"/>
      <c r="B11" s="73" t="s">
        <v>78</v>
      </c>
      <c r="C11" s="265"/>
      <c r="D11" s="85"/>
      <c r="E11" s="579">
        <f>SUM(E12:E14)</f>
        <v>0</v>
      </c>
      <c r="F11" s="579">
        <f>SUM(F12:F14)</f>
        <v>8700</v>
      </c>
      <c r="G11" s="579">
        <f>SUM(G12:G14)</f>
        <v>0</v>
      </c>
      <c r="H11" s="85"/>
      <c r="I11" s="85"/>
      <c r="J11" s="579">
        <f>SUM(J12:J14)</f>
        <v>0</v>
      </c>
      <c r="K11" s="579">
        <f>SUM(K12:K14)</f>
        <v>3500</v>
      </c>
      <c r="L11" s="579">
        <f>SUM(L12:L14)</f>
        <v>0</v>
      </c>
      <c r="M11" s="149"/>
      <c r="N11" s="85"/>
      <c r="O11" s="579">
        <f>SUM(O12:O14)</f>
        <v>0</v>
      </c>
      <c r="P11" s="579">
        <f>SUM(P12:P14)</f>
        <v>0</v>
      </c>
      <c r="Q11" s="579">
        <f>SUM(Q12:Q14)</f>
        <v>0</v>
      </c>
      <c r="R11" s="119"/>
      <c r="S11" s="80"/>
    </row>
    <row r="12" spans="1:19" s="57" customFormat="1" ht="22.5" customHeight="1">
      <c r="A12" s="536">
        <v>637</v>
      </c>
      <c r="B12" s="73"/>
      <c r="C12" s="372" t="s">
        <v>138</v>
      </c>
      <c r="D12" s="85">
        <v>2339</v>
      </c>
      <c r="E12" s="580"/>
      <c r="F12" s="153">
        <v>2700</v>
      </c>
      <c r="G12" s="580"/>
      <c r="H12" s="88"/>
      <c r="I12" s="88"/>
      <c r="J12" s="580"/>
      <c r="K12" s="580"/>
      <c r="L12" s="580"/>
      <c r="M12" s="388"/>
      <c r="N12" s="88"/>
      <c r="O12" s="580"/>
      <c r="P12" s="153"/>
      <c r="Q12" s="580"/>
      <c r="R12" s="53"/>
      <c r="S12" s="384" t="s">
        <v>139</v>
      </c>
    </row>
    <row r="13" spans="1:19" s="57" customFormat="1" ht="24">
      <c r="A13" s="536">
        <v>8</v>
      </c>
      <c r="B13" s="73"/>
      <c r="C13" s="28" t="s">
        <v>140</v>
      </c>
      <c r="D13" s="85">
        <v>9</v>
      </c>
      <c r="E13" s="153"/>
      <c r="F13" s="153">
        <v>6000</v>
      </c>
      <c r="G13" s="153"/>
      <c r="H13" s="85"/>
      <c r="I13" s="85"/>
      <c r="J13" s="153"/>
      <c r="K13" s="153"/>
      <c r="L13" s="153"/>
      <c r="M13" s="60"/>
      <c r="N13" s="85"/>
      <c r="O13" s="153"/>
      <c r="P13" s="153"/>
      <c r="Q13" s="153"/>
      <c r="R13" s="53"/>
      <c r="S13" s="384" t="s">
        <v>139</v>
      </c>
    </row>
    <row r="14" spans="1:19" s="57" customFormat="1" ht="22.5" customHeight="1">
      <c r="A14" s="536">
        <v>335</v>
      </c>
      <c r="B14" s="73"/>
      <c r="C14" s="28" t="s">
        <v>141</v>
      </c>
      <c r="D14" s="88"/>
      <c r="E14" s="580"/>
      <c r="F14" s="580"/>
      <c r="G14" s="580"/>
      <c r="H14" s="88"/>
      <c r="I14" s="85">
        <v>2340</v>
      </c>
      <c r="J14" s="580"/>
      <c r="K14" s="153">
        <v>3500</v>
      </c>
      <c r="L14" s="580"/>
      <c r="M14" s="388"/>
      <c r="N14" s="88"/>
      <c r="O14" s="580"/>
      <c r="P14" s="153"/>
      <c r="Q14" s="580"/>
      <c r="R14" s="53"/>
      <c r="S14" s="384" t="s">
        <v>139</v>
      </c>
    </row>
    <row r="15" spans="1:19" s="22" customFormat="1" ht="24.75" customHeight="1">
      <c r="A15" s="536"/>
      <c r="B15" s="73" t="s">
        <v>79</v>
      </c>
      <c r="C15" s="265"/>
      <c r="D15" s="85"/>
      <c r="E15" s="579">
        <f>SUM(E16)</f>
        <v>0</v>
      </c>
      <c r="F15" s="579">
        <f>SUM(F16)</f>
        <v>0</v>
      </c>
      <c r="G15" s="579">
        <f>SUM(G16)</f>
        <v>0</v>
      </c>
      <c r="H15" s="85"/>
      <c r="I15" s="85"/>
      <c r="J15" s="579">
        <f>SUM(J16)</f>
        <v>0</v>
      </c>
      <c r="K15" s="579">
        <f>SUM(K16)</f>
        <v>4000</v>
      </c>
      <c r="L15" s="579">
        <f>SUM(L16)</f>
        <v>0</v>
      </c>
      <c r="M15" s="149"/>
      <c r="N15" s="85"/>
      <c r="O15" s="579">
        <f>SUM(O16)</f>
        <v>0</v>
      </c>
      <c r="P15" s="579">
        <f>SUM(P16)</f>
        <v>2000</v>
      </c>
      <c r="Q15" s="579">
        <f>SUM(Q16)</f>
        <v>0</v>
      </c>
      <c r="R15" s="119"/>
      <c r="S15" s="389"/>
    </row>
    <row r="16" spans="1:19" s="22" customFormat="1" ht="22.5">
      <c r="A16" s="536">
        <v>338</v>
      </c>
      <c r="B16" s="73"/>
      <c r="C16" s="28" t="s">
        <v>142</v>
      </c>
      <c r="D16" s="85"/>
      <c r="E16" s="153"/>
      <c r="F16" s="153"/>
      <c r="G16" s="153"/>
      <c r="H16" s="85"/>
      <c r="I16" s="85">
        <v>571</v>
      </c>
      <c r="J16" s="153"/>
      <c r="K16" s="153">
        <v>4000</v>
      </c>
      <c r="L16" s="153"/>
      <c r="M16" s="60"/>
      <c r="N16" s="85">
        <v>2462</v>
      </c>
      <c r="O16" s="153"/>
      <c r="P16" s="153">
        <v>2000</v>
      </c>
      <c r="Q16" s="153"/>
      <c r="R16" s="53"/>
      <c r="S16" s="384" t="s">
        <v>143</v>
      </c>
    </row>
    <row r="17" spans="1:19" s="22" customFormat="1" ht="24.75" customHeight="1">
      <c r="A17" s="536"/>
      <c r="B17" s="73" t="s">
        <v>81</v>
      </c>
      <c r="C17" s="265"/>
      <c r="D17" s="85"/>
      <c r="E17" s="579">
        <f>SUM(E18:E21)</f>
        <v>1822</v>
      </c>
      <c r="F17" s="579">
        <f>SUM(F18:F21)</f>
        <v>600</v>
      </c>
      <c r="G17" s="579">
        <f>SUM(G18:G21)</f>
        <v>1822</v>
      </c>
      <c r="H17" s="85"/>
      <c r="I17" s="85"/>
      <c r="J17" s="579">
        <f>SUM(J18:J21)</f>
        <v>0</v>
      </c>
      <c r="K17" s="579">
        <f>SUM(K18:K21)</f>
        <v>0</v>
      </c>
      <c r="L17" s="579">
        <f>SUM(L18:L21)</f>
        <v>0</v>
      </c>
      <c r="M17" s="149"/>
      <c r="N17" s="85"/>
      <c r="O17" s="579">
        <f>SUM(O18:O21)</f>
        <v>0</v>
      </c>
      <c r="P17" s="579">
        <f>SUM(P18:P21)</f>
        <v>2000</v>
      </c>
      <c r="Q17" s="579">
        <f>SUM(Q18:Q21)</f>
        <v>0</v>
      </c>
      <c r="R17" s="119"/>
      <c r="S17" s="111"/>
    </row>
    <row r="18" spans="1:19" s="22" customFormat="1" ht="12">
      <c r="A18" s="536">
        <v>19</v>
      </c>
      <c r="B18" s="73"/>
      <c r="C18" s="28" t="s">
        <v>307</v>
      </c>
      <c r="D18" s="85"/>
      <c r="E18" s="153"/>
      <c r="F18" s="153"/>
      <c r="G18" s="153"/>
      <c r="H18" s="85"/>
      <c r="I18" s="85"/>
      <c r="J18" s="153"/>
      <c r="K18" s="153"/>
      <c r="L18" s="153"/>
      <c r="M18" s="60"/>
      <c r="N18" s="85"/>
      <c r="O18" s="153"/>
      <c r="P18" s="153"/>
      <c r="Q18" s="153"/>
      <c r="R18" s="53"/>
      <c r="S18" s="384" t="s">
        <v>139</v>
      </c>
    </row>
    <row r="19" spans="1:19" s="22" customFormat="1" ht="24">
      <c r="A19" s="536"/>
      <c r="B19" s="73"/>
      <c r="C19" s="525" t="s">
        <v>424</v>
      </c>
      <c r="D19" s="85">
        <v>2342</v>
      </c>
      <c r="E19" s="153">
        <v>997</v>
      </c>
      <c r="F19" s="153"/>
      <c r="G19" s="153">
        <v>997</v>
      </c>
      <c r="H19" s="85"/>
      <c r="I19" s="85"/>
      <c r="J19" s="153"/>
      <c r="K19" s="153"/>
      <c r="L19" s="153"/>
      <c r="M19" s="60"/>
      <c r="N19" s="85"/>
      <c r="O19" s="153"/>
      <c r="P19" s="153"/>
      <c r="Q19" s="153"/>
      <c r="R19" s="53"/>
      <c r="S19" s="163" t="s">
        <v>413</v>
      </c>
    </row>
    <row r="20" spans="1:19" s="22" customFormat="1" ht="24">
      <c r="A20" s="536"/>
      <c r="B20" s="73"/>
      <c r="C20" s="525" t="s">
        <v>425</v>
      </c>
      <c r="D20" s="85">
        <v>2343</v>
      </c>
      <c r="E20" s="153">
        <v>825</v>
      </c>
      <c r="F20" s="153"/>
      <c r="G20" s="153">
        <v>825</v>
      </c>
      <c r="H20" s="85"/>
      <c r="I20" s="85"/>
      <c r="J20" s="153"/>
      <c r="K20" s="153"/>
      <c r="L20" s="153"/>
      <c r="M20" s="60"/>
      <c r="N20" s="85"/>
      <c r="O20" s="153"/>
      <c r="P20" s="153"/>
      <c r="Q20" s="153"/>
      <c r="R20" s="53"/>
      <c r="S20" s="163" t="s">
        <v>413</v>
      </c>
    </row>
    <row r="21" spans="1:19" s="22" customFormat="1" ht="12">
      <c r="A21" s="536"/>
      <c r="B21" s="73"/>
      <c r="C21" s="525" t="s">
        <v>412</v>
      </c>
      <c r="D21" s="85">
        <v>2344</v>
      </c>
      <c r="E21" s="153"/>
      <c r="F21" s="153">
        <v>600</v>
      </c>
      <c r="G21" s="153"/>
      <c r="H21" s="85"/>
      <c r="I21" s="85"/>
      <c r="J21" s="153"/>
      <c r="K21" s="153"/>
      <c r="L21" s="153"/>
      <c r="M21" s="60"/>
      <c r="N21" s="85">
        <v>2463</v>
      </c>
      <c r="O21" s="153"/>
      <c r="P21" s="153">
        <v>2000</v>
      </c>
      <c r="Q21" s="153"/>
      <c r="R21" s="53"/>
      <c r="S21" s="163"/>
    </row>
    <row r="22" spans="1:19" s="22" customFormat="1" ht="24.75" customHeight="1">
      <c r="A22" s="536"/>
      <c r="B22" s="226" t="s">
        <v>82</v>
      </c>
      <c r="C22" s="265"/>
      <c r="D22" s="85"/>
      <c r="E22" s="579">
        <f>SUM(E23:E25)</f>
        <v>1800</v>
      </c>
      <c r="F22" s="579">
        <f>SUM(F23:F25)</f>
        <v>0</v>
      </c>
      <c r="G22" s="579">
        <f>SUM(G23:G25)</f>
        <v>0</v>
      </c>
      <c r="H22" s="85"/>
      <c r="I22" s="85"/>
      <c r="J22" s="579">
        <f>SUM(J23:J25)</f>
        <v>0</v>
      </c>
      <c r="K22" s="579">
        <f>SUM(K23:K25)</f>
        <v>0</v>
      </c>
      <c r="L22" s="579">
        <f>SUM(L23:L25)</f>
        <v>0</v>
      </c>
      <c r="M22" s="149"/>
      <c r="N22" s="85"/>
      <c r="O22" s="579">
        <f>SUM(O23:O25)</f>
        <v>0</v>
      </c>
      <c r="P22" s="579">
        <f>SUM(P23:P25)</f>
        <v>0</v>
      </c>
      <c r="Q22" s="579">
        <f>SUM(Q23:Q25)</f>
        <v>0</v>
      </c>
      <c r="R22" s="119"/>
      <c r="S22" s="111"/>
    </row>
    <row r="23" spans="1:19" s="22" customFormat="1" ht="24">
      <c r="A23" s="536">
        <v>432</v>
      </c>
      <c r="B23" s="73"/>
      <c r="C23" s="28" t="s">
        <v>418</v>
      </c>
      <c r="D23" s="85">
        <v>2345</v>
      </c>
      <c r="E23" s="153">
        <v>387</v>
      </c>
      <c r="F23" s="153"/>
      <c r="G23" s="153"/>
      <c r="H23" s="85"/>
      <c r="I23" s="85"/>
      <c r="J23" s="153"/>
      <c r="K23" s="153"/>
      <c r="L23" s="153"/>
      <c r="M23" s="60"/>
      <c r="N23" s="85"/>
      <c r="O23" s="153"/>
      <c r="P23" s="153"/>
      <c r="Q23" s="153"/>
      <c r="R23" s="53"/>
      <c r="S23" s="80" t="s">
        <v>149</v>
      </c>
    </row>
    <row r="24" spans="1:19" s="22" customFormat="1" ht="24">
      <c r="A24" s="536">
        <v>432</v>
      </c>
      <c r="B24" s="73"/>
      <c r="C24" s="28" t="s">
        <v>419</v>
      </c>
      <c r="D24" s="85">
        <v>2478</v>
      </c>
      <c r="E24" s="153">
        <v>413</v>
      </c>
      <c r="F24" s="153"/>
      <c r="G24" s="153"/>
      <c r="H24" s="85"/>
      <c r="I24" s="85"/>
      <c r="J24" s="153"/>
      <c r="K24" s="153"/>
      <c r="L24" s="153"/>
      <c r="M24" s="60"/>
      <c r="N24" s="85"/>
      <c r="O24" s="153"/>
      <c r="P24" s="153"/>
      <c r="Q24" s="153"/>
      <c r="R24" s="53"/>
      <c r="S24" s="80" t="s">
        <v>149</v>
      </c>
    </row>
    <row r="25" spans="1:19" s="22" customFormat="1" ht="12">
      <c r="A25" s="536">
        <v>432</v>
      </c>
      <c r="B25" s="73"/>
      <c r="C25" s="381" t="s">
        <v>298</v>
      </c>
      <c r="D25" s="85">
        <v>2346</v>
      </c>
      <c r="E25" s="153">
        <v>1000</v>
      </c>
      <c r="F25" s="153"/>
      <c r="G25" s="153"/>
      <c r="H25" s="85"/>
      <c r="I25" s="85"/>
      <c r="J25" s="153"/>
      <c r="K25" s="153"/>
      <c r="L25" s="153"/>
      <c r="M25" s="60"/>
      <c r="N25" s="85"/>
      <c r="O25" s="153"/>
      <c r="P25" s="153"/>
      <c r="Q25" s="153"/>
      <c r="R25" s="53"/>
      <c r="S25" s="80" t="s">
        <v>149</v>
      </c>
    </row>
    <row r="26" spans="1:19" s="22" customFormat="1" ht="24.75" customHeight="1">
      <c r="A26" s="536"/>
      <c r="B26" s="73" t="s">
        <v>83</v>
      </c>
      <c r="C26" s="265"/>
      <c r="D26" s="85"/>
      <c r="E26" s="579">
        <f>SUM(E27:E27)</f>
        <v>0</v>
      </c>
      <c r="F26" s="579">
        <f>SUM(F27:F27)</f>
        <v>500</v>
      </c>
      <c r="G26" s="579">
        <f>SUM(G27:G27)</f>
        <v>0</v>
      </c>
      <c r="H26" s="85"/>
      <c r="I26" s="85"/>
      <c r="J26" s="579">
        <f>SUM(J27:J27)</f>
        <v>0</v>
      </c>
      <c r="K26" s="579">
        <f>SUM(K27:K27)</f>
        <v>0</v>
      </c>
      <c r="L26" s="579">
        <f>SUM(L27:L27)</f>
        <v>0</v>
      </c>
      <c r="M26" s="266"/>
      <c r="N26" s="85"/>
      <c r="O26" s="579">
        <f>SUM(O27:O27)</f>
        <v>0</v>
      </c>
      <c r="P26" s="579">
        <f>SUM(P27:P27)</f>
        <v>0</v>
      </c>
      <c r="Q26" s="579">
        <f>SUM(Q27:Q27)</f>
        <v>0</v>
      </c>
      <c r="R26" s="119"/>
      <c r="S26" s="111"/>
    </row>
    <row r="27" spans="1:19" s="57" customFormat="1" ht="22.5" customHeight="1">
      <c r="A27" s="536">
        <v>5</v>
      </c>
      <c r="B27" s="73"/>
      <c r="C27" s="28" t="s">
        <v>150</v>
      </c>
      <c r="D27" s="85">
        <v>566</v>
      </c>
      <c r="E27" s="153"/>
      <c r="F27" s="153">
        <v>500</v>
      </c>
      <c r="G27" s="153"/>
      <c r="H27" s="85"/>
      <c r="I27" s="85"/>
      <c r="J27" s="581"/>
      <c r="K27" s="580"/>
      <c r="L27" s="580"/>
      <c r="M27" s="60"/>
      <c r="N27" s="85"/>
      <c r="O27" s="153"/>
      <c r="P27" s="153"/>
      <c r="Q27" s="153"/>
      <c r="R27" s="53"/>
      <c r="S27" s="80" t="s">
        <v>139</v>
      </c>
    </row>
    <row r="28" spans="1:19" s="17" customFormat="1" ht="24.75" customHeight="1">
      <c r="A28" s="537"/>
      <c r="B28" s="74"/>
      <c r="C28" s="29"/>
      <c r="D28" s="86"/>
      <c r="E28" s="148">
        <f>E7+E9+E11+E15+E17+E22+E26</f>
        <v>3622</v>
      </c>
      <c r="F28" s="148">
        <f>F7+F9+F11+F15+F17+F22+F26</f>
        <v>9800</v>
      </c>
      <c r="G28" s="148">
        <f>G7+G9+G11+G15+G17+G22+G26</f>
        <v>1822</v>
      </c>
      <c r="H28" s="84"/>
      <c r="I28" s="86"/>
      <c r="J28" s="148">
        <f>J7+J9+J11+J15+J17+J22+J26</f>
        <v>0</v>
      </c>
      <c r="K28" s="148">
        <f>K7+K9+K11+K15+K17+K22+K26</f>
        <v>21000</v>
      </c>
      <c r="L28" s="148">
        <f>L7+L9+L11+L15+L17+L22+L26</f>
        <v>2500</v>
      </c>
      <c r="M28" s="146"/>
      <c r="N28" s="86"/>
      <c r="O28" s="148">
        <f>O7+O9+O11+O15+O17+O22+O26</f>
        <v>0</v>
      </c>
      <c r="P28" s="148">
        <f>P7+P9+P11+P15+P17+P22+P26</f>
        <v>6000</v>
      </c>
      <c r="Q28" s="148">
        <f>Q7+Q9+Q11+Q15+Q17+Q22+Q26</f>
        <v>0</v>
      </c>
      <c r="R28" s="147"/>
      <c r="S28" s="152"/>
    </row>
    <row r="29" spans="1:19" s="57" customFormat="1" ht="12.75">
      <c r="A29" s="538"/>
      <c r="B29" s="267"/>
      <c r="C29" s="177"/>
      <c r="D29" s="102"/>
      <c r="E29" s="165"/>
      <c r="F29" s="165"/>
      <c r="G29" s="165"/>
      <c r="H29" s="115"/>
      <c r="I29" s="102"/>
      <c r="J29" s="54"/>
      <c r="K29" s="54"/>
      <c r="L29" s="54"/>
      <c r="M29" s="53"/>
      <c r="N29" s="102"/>
      <c r="O29" s="54"/>
      <c r="P29" s="54"/>
      <c r="Q29" s="54"/>
      <c r="R29" s="53"/>
      <c r="S29" s="55"/>
    </row>
    <row r="30" spans="1:19" s="57" customFormat="1" ht="12.75">
      <c r="A30" s="538"/>
      <c r="B30" s="267"/>
      <c r="C30" s="30"/>
      <c r="D30" s="102"/>
      <c r="E30" s="165"/>
      <c r="F30" s="165"/>
      <c r="G30" s="165"/>
      <c r="H30" s="115"/>
      <c r="I30" s="102"/>
      <c r="J30" s="54"/>
      <c r="K30" s="54"/>
      <c r="L30" s="54"/>
      <c r="M30" s="53"/>
      <c r="N30" s="102"/>
      <c r="O30" s="54"/>
      <c r="P30" s="54"/>
      <c r="Q30" s="54"/>
      <c r="R30" s="53"/>
      <c r="S30" s="55"/>
    </row>
    <row r="31" spans="1:19" s="57" customFormat="1" ht="12.75">
      <c r="A31" s="538"/>
      <c r="B31" s="267"/>
      <c r="C31" s="30"/>
      <c r="D31" s="102"/>
      <c r="E31" s="165"/>
      <c r="F31" s="165"/>
      <c r="G31" s="165"/>
      <c r="H31" s="115"/>
      <c r="I31" s="102"/>
      <c r="J31" s="54"/>
      <c r="K31" s="54"/>
      <c r="L31" s="54"/>
      <c r="M31" s="53"/>
      <c r="N31" s="102"/>
      <c r="O31" s="54"/>
      <c r="P31" s="54"/>
      <c r="Q31" s="54"/>
      <c r="R31" s="53"/>
      <c r="S31" s="55"/>
    </row>
    <row r="32" spans="1:19" s="57" customFormat="1" ht="12.75">
      <c r="A32" s="538"/>
      <c r="B32" s="267"/>
      <c r="C32"/>
      <c r="D32" s="102"/>
      <c r="E32" s="165"/>
      <c r="F32" s="165"/>
      <c r="G32" s="165"/>
      <c r="H32" s="115"/>
      <c r="I32" s="102"/>
      <c r="J32" s="54"/>
      <c r="K32" s="54"/>
      <c r="L32" s="54"/>
      <c r="M32" s="53"/>
      <c r="N32" s="102"/>
      <c r="O32" s="54"/>
      <c r="P32" s="54"/>
      <c r="Q32" s="54"/>
      <c r="R32" s="53"/>
      <c r="S32" s="55"/>
    </row>
    <row r="33" spans="1:19" s="57" customFormat="1" ht="18">
      <c r="A33" s="538"/>
      <c r="B33" s="267"/>
      <c r="C33" s="387" t="s">
        <v>151</v>
      </c>
      <c r="D33" s="102"/>
      <c r="E33" s="165"/>
      <c r="F33" s="165"/>
      <c r="G33" s="165"/>
      <c r="H33" s="115"/>
      <c r="I33" s="102"/>
      <c r="J33" s="54"/>
      <c r="K33" s="54"/>
      <c r="L33" s="54"/>
      <c r="M33" s="53"/>
      <c r="N33" s="102"/>
      <c r="O33" s="54"/>
      <c r="P33" s="54"/>
      <c r="Q33" s="54"/>
      <c r="R33" s="53"/>
      <c r="S33" s="55"/>
    </row>
  </sheetData>
  <printOptions gridLines="1" horizontalCentered="1"/>
  <pageMargins left="0.3937007874015748" right="0.3937007874015748" top="0.5905511811023623" bottom="0.61" header="0.5118110236220472" footer="0.31"/>
  <pageSetup firstPageNumber="6" useFirstPageNumber="1" horizontalDpi="600" verticalDpi="600" orientation="landscape" paperSize="9" scale="65" r:id="rId1"/>
  <headerFooter alignWithMargins="0">
    <oddFooter>&amp;R&amp;"Times New Roman,Grassetto"&amp;14&amp;P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27"/>
  <sheetViews>
    <sheetView zoomScale="75" zoomScaleNormal="75" workbookViewId="0" topLeftCell="B1">
      <selection activeCell="B1" sqref="B1"/>
    </sheetView>
  </sheetViews>
  <sheetFormatPr defaultColWidth="9.140625" defaultRowHeight="12.75"/>
  <cols>
    <col min="1" max="1" width="5.7109375" style="539" hidden="1" customWidth="1"/>
    <col min="2" max="2" width="4.28125" style="105" customWidth="1"/>
    <col min="3" max="3" width="49.421875" style="30" customWidth="1"/>
    <col min="4" max="4" width="6.28125" style="96" hidden="1" customWidth="1"/>
    <col min="5" max="7" width="8.28125" style="135" customWidth="1"/>
    <col min="8" max="8" width="8.28125" style="94" hidden="1" customWidth="1"/>
    <col min="9" max="9" width="6.28125" style="96" customWidth="1"/>
    <col min="10" max="10" width="8.28125" style="8" customWidth="1"/>
    <col min="11" max="11" width="8.8515625" style="8" customWidth="1"/>
    <col min="12" max="12" width="8.28125" style="8" customWidth="1"/>
    <col min="13" max="13" width="8.28125" style="143" hidden="1" customWidth="1"/>
    <col min="14" max="14" width="6.28125" style="96" customWidth="1"/>
    <col min="15" max="15" width="8.28125" style="8" customWidth="1"/>
    <col min="16" max="16" width="8.7109375" style="8" customWidth="1"/>
    <col min="17" max="17" width="8.28125" style="8" customWidth="1"/>
    <col min="18" max="18" width="7.421875" style="143" hidden="1" customWidth="1"/>
    <col min="19" max="19" width="30.7109375" style="39" customWidth="1"/>
    <col min="20" max="16384" width="9.140625" style="3" customWidth="1"/>
  </cols>
  <sheetData>
    <row r="1" spans="1:19" s="15" customFormat="1" ht="19.5">
      <c r="A1" s="113"/>
      <c r="B1" s="103" t="s">
        <v>295</v>
      </c>
      <c r="C1" s="31"/>
      <c r="D1" s="81"/>
      <c r="E1" s="122"/>
      <c r="F1" s="122"/>
      <c r="G1" s="122"/>
      <c r="H1" s="81"/>
      <c r="I1" s="81"/>
      <c r="J1" s="14"/>
      <c r="K1" s="14"/>
      <c r="L1" s="14"/>
      <c r="M1" s="19"/>
      <c r="N1" s="81"/>
      <c r="O1" s="14"/>
      <c r="P1" s="14"/>
      <c r="Q1" s="14"/>
      <c r="R1" s="19"/>
      <c r="S1" s="40"/>
    </row>
    <row r="2" spans="1:21" s="1" customFormat="1" ht="19.5">
      <c r="A2" s="113"/>
      <c r="B2" s="103" t="s">
        <v>297</v>
      </c>
      <c r="C2" s="32"/>
      <c r="D2" s="81"/>
      <c r="E2" s="123"/>
      <c r="F2" s="123"/>
      <c r="G2" s="124"/>
      <c r="H2" s="81"/>
      <c r="I2" s="81"/>
      <c r="J2" s="19"/>
      <c r="K2" s="19"/>
      <c r="L2" s="6"/>
      <c r="M2" s="6"/>
      <c r="N2" s="81"/>
      <c r="O2" s="19"/>
      <c r="P2" s="19"/>
      <c r="Q2" s="6"/>
      <c r="R2" s="6"/>
      <c r="S2" s="41"/>
      <c r="U2" s="33"/>
    </row>
    <row r="3" spans="1:19" s="2" customFormat="1" ht="10.5" customHeight="1">
      <c r="A3" s="535"/>
      <c r="B3" s="104"/>
      <c r="C3" s="25"/>
      <c r="D3" s="94"/>
      <c r="E3" s="125"/>
      <c r="F3" s="125"/>
      <c r="G3" s="145"/>
      <c r="H3" s="94"/>
      <c r="I3" s="94"/>
      <c r="J3" s="7"/>
      <c r="K3" s="7"/>
      <c r="L3" s="23"/>
      <c r="M3" s="23"/>
      <c r="N3" s="94"/>
      <c r="O3" s="7"/>
      <c r="P3" s="7"/>
      <c r="Q3" s="23"/>
      <c r="R3" s="23"/>
      <c r="S3" s="37" t="s">
        <v>47</v>
      </c>
    </row>
    <row r="4" spans="1:21" s="11" customFormat="1" ht="12.75">
      <c r="A4" s="95"/>
      <c r="B4" s="75"/>
      <c r="C4" s="26"/>
      <c r="D4" s="95"/>
      <c r="E4" s="189">
        <v>2001</v>
      </c>
      <c r="F4" s="127"/>
      <c r="G4" s="128"/>
      <c r="H4" s="84"/>
      <c r="I4" s="95"/>
      <c r="J4" s="189">
        <v>2002</v>
      </c>
      <c r="K4" s="9"/>
      <c r="L4" s="10"/>
      <c r="M4" s="117"/>
      <c r="N4" s="95"/>
      <c r="O4" s="189">
        <v>2003</v>
      </c>
      <c r="P4" s="9"/>
      <c r="Q4" s="10"/>
      <c r="R4" s="117"/>
      <c r="S4" s="150"/>
      <c r="U4" s="34"/>
    </row>
    <row r="5" spans="1:19" ht="39" customHeight="1">
      <c r="A5" s="91"/>
      <c r="B5" s="182" t="s">
        <v>130</v>
      </c>
      <c r="C5" s="179"/>
      <c r="D5" s="83"/>
      <c r="E5" s="519" t="s">
        <v>48</v>
      </c>
      <c r="F5" s="129"/>
      <c r="G5" s="186"/>
      <c r="H5" s="109"/>
      <c r="I5" s="83"/>
      <c r="J5" s="18" t="s">
        <v>48</v>
      </c>
      <c r="K5" s="12"/>
      <c r="L5" s="186"/>
      <c r="M5" s="116"/>
      <c r="N5" s="83"/>
      <c r="O5" s="18" t="s">
        <v>48</v>
      </c>
      <c r="P5" s="12"/>
      <c r="Q5" s="186"/>
      <c r="R5" s="116"/>
      <c r="S5" s="36" t="s">
        <v>131</v>
      </c>
    </row>
    <row r="6" spans="1:19" s="21" customFormat="1" ht="63.75">
      <c r="A6" s="554" t="s">
        <v>132</v>
      </c>
      <c r="B6" s="76"/>
      <c r="C6" s="27"/>
      <c r="D6" s="183" t="s">
        <v>133</v>
      </c>
      <c r="E6" s="130" t="s">
        <v>134</v>
      </c>
      <c r="F6" s="130" t="s">
        <v>51</v>
      </c>
      <c r="G6" s="131" t="s">
        <v>52</v>
      </c>
      <c r="H6" s="84"/>
      <c r="I6" s="183" t="s">
        <v>133</v>
      </c>
      <c r="J6" s="130" t="s">
        <v>134</v>
      </c>
      <c r="K6" s="20" t="s">
        <v>51</v>
      </c>
      <c r="L6" s="131" t="s">
        <v>52</v>
      </c>
      <c r="M6" s="141"/>
      <c r="N6" s="183" t="s">
        <v>133</v>
      </c>
      <c r="O6" s="130" t="s">
        <v>134</v>
      </c>
      <c r="P6" s="20" t="s">
        <v>51</v>
      </c>
      <c r="Q6" s="131" t="s">
        <v>52</v>
      </c>
      <c r="R6" s="118"/>
      <c r="S6" s="151"/>
    </row>
    <row r="7" spans="1:19" s="22" customFormat="1" ht="24.75" customHeight="1">
      <c r="A7" s="536"/>
      <c r="B7" s="73" t="s">
        <v>80</v>
      </c>
      <c r="C7" s="265"/>
      <c r="D7" s="85"/>
      <c r="E7" s="579">
        <f>SUM(E8:E21)</f>
        <v>8700</v>
      </c>
      <c r="F7" s="579">
        <f>SUM(F8:F21)</f>
        <v>500</v>
      </c>
      <c r="G7" s="579">
        <f>SUM(G8:G21)</f>
        <v>0</v>
      </c>
      <c r="H7" s="85"/>
      <c r="I7" s="85"/>
      <c r="J7" s="579">
        <f>SUM(J8:J21)</f>
        <v>2850</v>
      </c>
      <c r="K7" s="579">
        <f>SUM(K8:K21)</f>
        <v>4950</v>
      </c>
      <c r="L7" s="579">
        <f>SUM(L8:L21)</f>
        <v>0</v>
      </c>
      <c r="M7" s="149"/>
      <c r="N7" s="85"/>
      <c r="O7" s="579">
        <f>SUM(O8:O21)</f>
        <v>0</v>
      </c>
      <c r="P7" s="579">
        <f>SUM(P8:P21)</f>
        <v>4500</v>
      </c>
      <c r="Q7" s="579">
        <f>SUM(Q8:Q21)</f>
        <v>0</v>
      </c>
      <c r="R7" s="119"/>
      <c r="S7" s="80"/>
    </row>
    <row r="8" spans="1:19" s="22" customFormat="1" ht="12">
      <c r="A8" s="536"/>
      <c r="B8" s="73"/>
      <c r="C8" s="515" t="s">
        <v>144</v>
      </c>
      <c r="D8" s="85"/>
      <c r="E8" s="153"/>
      <c r="F8" s="153"/>
      <c r="G8" s="153"/>
      <c r="H8" s="85"/>
      <c r="I8" s="85"/>
      <c r="J8" s="579"/>
      <c r="K8" s="579"/>
      <c r="L8" s="579"/>
      <c r="M8" s="149"/>
      <c r="N8" s="85"/>
      <c r="O8" s="579"/>
      <c r="P8" s="579"/>
      <c r="Q8" s="579"/>
      <c r="R8" s="119"/>
      <c r="S8" s="80"/>
    </row>
    <row r="9" spans="1:19" s="24" customFormat="1" ht="24">
      <c r="A9" s="536">
        <v>343</v>
      </c>
      <c r="B9" s="73"/>
      <c r="C9" s="372" t="s">
        <v>40</v>
      </c>
      <c r="D9" s="85"/>
      <c r="E9" s="153"/>
      <c r="F9" s="153"/>
      <c r="G9" s="153"/>
      <c r="H9" s="85"/>
      <c r="I9" s="85">
        <v>584</v>
      </c>
      <c r="J9" s="153">
        <v>850</v>
      </c>
      <c r="K9" s="153"/>
      <c r="L9" s="153"/>
      <c r="M9" s="60"/>
      <c r="N9" s="85"/>
      <c r="O9" s="153"/>
      <c r="P9" s="153"/>
      <c r="Q9" s="153"/>
      <c r="R9" s="53"/>
      <c r="S9" s="80" t="s">
        <v>145</v>
      </c>
    </row>
    <row r="10" spans="1:19" s="24" customFormat="1" ht="24">
      <c r="A10" s="536">
        <v>12</v>
      </c>
      <c r="B10" s="73"/>
      <c r="C10" s="372" t="s">
        <v>41</v>
      </c>
      <c r="D10" s="85">
        <v>1843</v>
      </c>
      <c r="E10" s="153">
        <v>800</v>
      </c>
      <c r="F10" s="153"/>
      <c r="G10" s="153"/>
      <c r="H10" s="85"/>
      <c r="I10" s="85"/>
      <c r="J10" s="153"/>
      <c r="K10" s="153"/>
      <c r="L10" s="153"/>
      <c r="M10" s="60"/>
      <c r="N10" s="85"/>
      <c r="O10" s="153"/>
      <c r="P10" s="153"/>
      <c r="Q10" s="153"/>
      <c r="R10" s="53"/>
      <c r="S10" s="80" t="s">
        <v>145</v>
      </c>
    </row>
    <row r="11" spans="1:19" s="24" customFormat="1" ht="22.5" customHeight="1">
      <c r="A11" s="536">
        <v>340</v>
      </c>
      <c r="B11" s="73"/>
      <c r="C11" s="372" t="s">
        <v>42</v>
      </c>
      <c r="D11" s="85"/>
      <c r="E11" s="153"/>
      <c r="F11" s="153"/>
      <c r="G11" s="153"/>
      <c r="H11" s="85"/>
      <c r="I11" s="85">
        <v>574</v>
      </c>
      <c r="J11" s="153">
        <v>1000</v>
      </c>
      <c r="K11" s="153"/>
      <c r="L11" s="153"/>
      <c r="M11" s="60"/>
      <c r="N11" s="85"/>
      <c r="O11" s="153"/>
      <c r="P11" s="153"/>
      <c r="Q11" s="153"/>
      <c r="R11" s="53"/>
      <c r="S11" s="80" t="s">
        <v>145</v>
      </c>
    </row>
    <row r="12" spans="1:19" s="22" customFormat="1" ht="24.75" customHeight="1">
      <c r="A12" s="536"/>
      <c r="B12" s="73"/>
      <c r="C12" s="515" t="s">
        <v>146</v>
      </c>
      <c r="D12" s="85"/>
      <c r="E12" s="153"/>
      <c r="F12" s="153"/>
      <c r="G12" s="153"/>
      <c r="H12" s="85"/>
      <c r="I12" s="85"/>
      <c r="J12" s="579"/>
      <c r="K12" s="579"/>
      <c r="L12" s="579"/>
      <c r="M12" s="149"/>
      <c r="N12" s="85"/>
      <c r="O12" s="579"/>
      <c r="P12" s="579"/>
      <c r="Q12" s="579"/>
      <c r="R12" s="119"/>
      <c r="S12" s="111"/>
    </row>
    <row r="13" spans="1:19" s="24" customFormat="1" ht="12">
      <c r="A13" s="536">
        <v>342</v>
      </c>
      <c r="B13" s="73"/>
      <c r="C13" s="372" t="s">
        <v>43</v>
      </c>
      <c r="D13" s="85">
        <v>580</v>
      </c>
      <c r="E13" s="153">
        <v>4000</v>
      </c>
      <c r="F13" s="153"/>
      <c r="G13" s="153"/>
      <c r="H13" s="85"/>
      <c r="I13" s="85">
        <v>581</v>
      </c>
      <c r="J13" s="153"/>
      <c r="K13" s="153">
        <v>2000</v>
      </c>
      <c r="L13" s="153"/>
      <c r="M13" s="60"/>
      <c r="N13" s="85">
        <v>1895</v>
      </c>
      <c r="O13" s="153"/>
      <c r="P13" s="153">
        <v>2000</v>
      </c>
      <c r="Q13" s="153"/>
      <c r="R13" s="53"/>
      <c r="S13" s="80" t="s">
        <v>145</v>
      </c>
    </row>
    <row r="14" spans="1:19" s="24" customFormat="1" ht="24">
      <c r="A14" s="536">
        <v>342</v>
      </c>
      <c r="B14" s="73"/>
      <c r="C14" s="372" t="s">
        <v>44</v>
      </c>
      <c r="D14" s="85"/>
      <c r="E14" s="153"/>
      <c r="F14" s="153"/>
      <c r="G14" s="153"/>
      <c r="H14" s="85"/>
      <c r="I14" s="85">
        <v>583</v>
      </c>
      <c r="J14" s="153"/>
      <c r="K14" s="153">
        <v>450</v>
      </c>
      <c r="L14" s="153"/>
      <c r="M14" s="60"/>
      <c r="N14" s="85"/>
      <c r="O14" s="153"/>
      <c r="P14" s="153"/>
      <c r="Q14" s="153"/>
      <c r="R14" s="53"/>
      <c r="S14" s="80" t="s">
        <v>145</v>
      </c>
    </row>
    <row r="15" spans="1:19" s="24" customFormat="1" ht="22.5" customHeight="1">
      <c r="A15" s="536">
        <v>13</v>
      </c>
      <c r="B15" s="73"/>
      <c r="C15" s="372" t="s">
        <v>45</v>
      </c>
      <c r="D15" s="85">
        <v>1468</v>
      </c>
      <c r="E15" s="153">
        <v>1000</v>
      </c>
      <c r="F15" s="153"/>
      <c r="G15" s="153"/>
      <c r="H15" s="85"/>
      <c r="I15" s="85">
        <v>1896</v>
      </c>
      <c r="J15" s="153"/>
      <c r="K15" s="153">
        <v>2000</v>
      </c>
      <c r="L15" s="153"/>
      <c r="M15" s="176"/>
      <c r="N15" s="85">
        <v>1897</v>
      </c>
      <c r="O15" s="153"/>
      <c r="P15" s="153">
        <v>2000</v>
      </c>
      <c r="Q15" s="153"/>
      <c r="R15" s="53"/>
      <c r="S15" s="80" t="s">
        <v>145</v>
      </c>
    </row>
    <row r="16" spans="1:19" s="24" customFormat="1" ht="12">
      <c r="A16" s="536">
        <v>212</v>
      </c>
      <c r="B16" s="73"/>
      <c r="C16" s="372" t="s">
        <v>303</v>
      </c>
      <c r="D16" s="85">
        <v>2348</v>
      </c>
      <c r="E16" s="153">
        <v>1400</v>
      </c>
      <c r="F16" s="153"/>
      <c r="G16" s="153"/>
      <c r="H16" s="85"/>
      <c r="I16" s="85"/>
      <c r="J16" s="153"/>
      <c r="K16" s="153"/>
      <c r="L16" s="153"/>
      <c r="M16" s="176"/>
      <c r="N16" s="85"/>
      <c r="O16" s="153"/>
      <c r="P16" s="153"/>
      <c r="Q16" s="153"/>
      <c r="R16" s="53"/>
      <c r="S16" s="80"/>
    </row>
    <row r="17" spans="1:19" s="24" customFormat="1" ht="12">
      <c r="A17" s="536">
        <v>343</v>
      </c>
      <c r="B17" s="73"/>
      <c r="C17" s="28" t="s">
        <v>426</v>
      </c>
      <c r="D17" s="85">
        <v>1469</v>
      </c>
      <c r="E17" s="153">
        <v>500</v>
      </c>
      <c r="F17" s="153"/>
      <c r="G17" s="153"/>
      <c r="H17" s="85"/>
      <c r="I17" s="85"/>
      <c r="J17" s="153"/>
      <c r="K17" s="153"/>
      <c r="L17" s="153"/>
      <c r="M17" s="60"/>
      <c r="N17" s="85"/>
      <c r="O17" s="153"/>
      <c r="P17" s="153"/>
      <c r="Q17" s="153"/>
      <c r="R17" s="53"/>
      <c r="S17" s="80" t="s">
        <v>145</v>
      </c>
    </row>
    <row r="18" spans="1:19" s="24" customFormat="1" ht="24">
      <c r="A18" s="536">
        <v>343</v>
      </c>
      <c r="B18" s="73"/>
      <c r="C18" s="28" t="s">
        <v>427</v>
      </c>
      <c r="D18" s="85"/>
      <c r="E18" s="153"/>
      <c r="F18" s="153"/>
      <c r="G18" s="153"/>
      <c r="H18" s="85"/>
      <c r="I18" s="85">
        <v>2464</v>
      </c>
      <c r="J18" s="153">
        <v>1000</v>
      </c>
      <c r="K18" s="153"/>
      <c r="L18" s="153"/>
      <c r="M18" s="60"/>
      <c r="N18" s="85"/>
      <c r="O18" s="153"/>
      <c r="P18" s="153"/>
      <c r="Q18" s="153"/>
      <c r="R18" s="53"/>
      <c r="S18" s="80" t="s">
        <v>145</v>
      </c>
    </row>
    <row r="19" spans="1:19" s="24" customFormat="1" ht="24">
      <c r="A19" s="536">
        <v>342</v>
      </c>
      <c r="B19" s="73"/>
      <c r="C19" s="28" t="s">
        <v>386</v>
      </c>
      <c r="D19" s="85">
        <v>2349</v>
      </c>
      <c r="E19" s="153">
        <v>1000</v>
      </c>
      <c r="F19" s="153"/>
      <c r="G19" s="153"/>
      <c r="H19" s="85"/>
      <c r="I19" s="85"/>
      <c r="J19" s="153"/>
      <c r="K19" s="153"/>
      <c r="L19" s="153"/>
      <c r="M19" s="60"/>
      <c r="N19" s="85"/>
      <c r="O19" s="153"/>
      <c r="P19" s="153"/>
      <c r="Q19" s="153"/>
      <c r="R19" s="53"/>
      <c r="S19" s="80" t="s">
        <v>145</v>
      </c>
    </row>
    <row r="20" spans="1:19" s="22" customFormat="1" ht="24.75" customHeight="1">
      <c r="A20" s="536"/>
      <c r="B20" s="73"/>
      <c r="C20" s="265" t="s">
        <v>147</v>
      </c>
      <c r="D20" s="85"/>
      <c r="E20" s="153"/>
      <c r="F20" s="153"/>
      <c r="G20" s="153"/>
      <c r="H20" s="85"/>
      <c r="I20" s="85"/>
      <c r="J20" s="579"/>
      <c r="K20" s="579"/>
      <c r="L20" s="579"/>
      <c r="M20" s="149"/>
      <c r="N20" s="85"/>
      <c r="O20" s="579"/>
      <c r="P20" s="579"/>
      <c r="Q20" s="579"/>
      <c r="R20" s="119"/>
      <c r="S20" s="111"/>
    </row>
    <row r="21" spans="1:19" s="24" customFormat="1" ht="12">
      <c r="A21" s="536">
        <v>14</v>
      </c>
      <c r="B21" s="73"/>
      <c r="C21" s="28" t="s">
        <v>148</v>
      </c>
      <c r="D21" s="85">
        <v>20</v>
      </c>
      <c r="E21" s="153"/>
      <c r="F21" s="153">
        <v>500</v>
      </c>
      <c r="G21" s="153"/>
      <c r="H21" s="85"/>
      <c r="I21" s="85">
        <v>21</v>
      </c>
      <c r="J21" s="153"/>
      <c r="K21" s="153">
        <v>500</v>
      </c>
      <c r="L21" s="153"/>
      <c r="M21" s="60"/>
      <c r="N21" s="85">
        <v>588</v>
      </c>
      <c r="O21" s="153"/>
      <c r="P21" s="153">
        <v>500</v>
      </c>
      <c r="Q21" s="153"/>
      <c r="R21" s="53"/>
      <c r="S21" s="80" t="s">
        <v>145</v>
      </c>
    </row>
    <row r="22" spans="1:19" s="17" customFormat="1" ht="24.75" customHeight="1">
      <c r="A22" s="537"/>
      <c r="B22" s="74"/>
      <c r="C22" s="29"/>
      <c r="D22" s="86"/>
      <c r="E22" s="148">
        <f>+E7</f>
        <v>8700</v>
      </c>
      <c r="F22" s="148">
        <f>+F7</f>
        <v>500</v>
      </c>
      <c r="G22" s="148">
        <f>+G7</f>
        <v>0</v>
      </c>
      <c r="H22" s="84"/>
      <c r="I22" s="86"/>
      <c r="J22" s="148">
        <f>+J7</f>
        <v>2850</v>
      </c>
      <c r="K22" s="148">
        <f>+K7</f>
        <v>4950</v>
      </c>
      <c r="L22" s="148">
        <f>+L7</f>
        <v>0</v>
      </c>
      <c r="M22" s="146"/>
      <c r="N22" s="86"/>
      <c r="O22" s="148">
        <f>+O7</f>
        <v>0</v>
      </c>
      <c r="P22" s="148">
        <f>+P7</f>
        <v>4500</v>
      </c>
      <c r="Q22" s="148">
        <f>+Q7</f>
        <v>0</v>
      </c>
      <c r="R22" s="147"/>
      <c r="S22" s="152"/>
    </row>
    <row r="23" spans="1:19" s="57" customFormat="1" ht="12.75">
      <c r="A23" s="538"/>
      <c r="B23" s="267"/>
      <c r="C23" s="177"/>
      <c r="D23" s="102"/>
      <c r="E23" s="165"/>
      <c r="F23" s="165"/>
      <c r="G23" s="165"/>
      <c r="H23" s="115"/>
      <c r="I23" s="102"/>
      <c r="J23" s="54"/>
      <c r="K23" s="54"/>
      <c r="L23" s="54"/>
      <c r="M23" s="53"/>
      <c r="N23" s="102"/>
      <c r="O23" s="54"/>
      <c r="P23" s="54"/>
      <c r="Q23" s="54"/>
      <c r="R23" s="53"/>
      <c r="S23" s="55"/>
    </row>
    <row r="24" spans="1:19" s="57" customFormat="1" ht="12.75">
      <c r="A24" s="102"/>
      <c r="B24" s="102"/>
      <c r="C24" s="102"/>
      <c r="D24" s="102"/>
      <c r="E24" s="165"/>
      <c r="F24" s="165"/>
      <c r="G24" s="165"/>
      <c r="H24" s="115"/>
      <c r="I24" s="102"/>
      <c r="J24" s="54"/>
      <c r="K24" s="54"/>
      <c r="L24" s="54"/>
      <c r="M24" s="53"/>
      <c r="N24" s="102"/>
      <c r="O24" s="54"/>
      <c r="P24" s="54"/>
      <c r="Q24" s="54"/>
      <c r="R24" s="53"/>
      <c r="S24" s="55"/>
    </row>
    <row r="25" spans="1:19" s="57" customFormat="1" ht="12.75">
      <c r="A25" s="102"/>
      <c r="B25" s="102"/>
      <c r="C25" s="102"/>
      <c r="D25" s="102"/>
      <c r="E25" s="165"/>
      <c r="F25" s="165"/>
      <c r="G25" s="165"/>
      <c r="H25" s="516"/>
      <c r="I25" s="102"/>
      <c r="J25" s="54"/>
      <c r="K25" s="54"/>
      <c r="L25" s="54"/>
      <c r="M25" s="53"/>
      <c r="N25" s="102"/>
      <c r="O25" s="54"/>
      <c r="P25" s="54"/>
      <c r="Q25" s="54"/>
      <c r="R25" s="53"/>
      <c r="S25" s="55"/>
    </row>
    <row r="26" spans="1:19" s="57" customFormat="1" ht="12.75">
      <c r="A26" s="102"/>
      <c r="B26" s="102"/>
      <c r="C26" s="102"/>
      <c r="D26" s="102"/>
      <c r="E26" s="165"/>
      <c r="F26" s="165"/>
      <c r="G26" s="165"/>
      <c r="H26" s="115"/>
      <c r="I26" s="102"/>
      <c r="J26" s="54"/>
      <c r="K26" s="54"/>
      <c r="L26" s="54"/>
      <c r="M26" s="53"/>
      <c r="N26" s="102"/>
      <c r="O26" s="54"/>
      <c r="P26" s="54"/>
      <c r="Q26" s="54"/>
      <c r="R26" s="53"/>
      <c r="S26" s="55"/>
    </row>
    <row r="27" spans="1:19" s="57" customFormat="1" ht="12.75">
      <c r="A27" s="102"/>
      <c r="B27" s="102"/>
      <c r="C27" s="102" t="s">
        <v>151</v>
      </c>
      <c r="D27" s="102"/>
      <c r="E27" s="165"/>
      <c r="F27" s="165"/>
      <c r="G27" s="165"/>
      <c r="H27" s="115"/>
      <c r="I27" s="102"/>
      <c r="J27" s="54"/>
      <c r="K27" s="54"/>
      <c r="L27" s="54"/>
      <c r="M27" s="53"/>
      <c r="N27" s="102"/>
      <c r="O27" s="54"/>
      <c r="P27" s="54"/>
      <c r="Q27" s="54"/>
      <c r="R27" s="53"/>
      <c r="S27" s="55"/>
    </row>
  </sheetData>
  <printOptions gridLines="1" horizontalCentered="1"/>
  <pageMargins left="0.3937007874015748" right="0.3937007874015748" top="0.5905511811023623" bottom="0.61" header="0.5118110236220472" footer="0.31"/>
  <pageSetup firstPageNumber="7" useFirstPageNumber="1" horizontalDpi="600" verticalDpi="600" orientation="landscape" paperSize="9" scale="65" r:id="rId1"/>
  <headerFooter alignWithMargins="0">
    <oddFooter>&amp;R&amp;"Times New Roman,Grassetto"&amp;14&amp;P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36"/>
  <sheetViews>
    <sheetView zoomScale="75" zoomScaleNormal="75" workbookViewId="0" topLeftCell="B1">
      <selection activeCell="B1" sqref="B1"/>
    </sheetView>
  </sheetViews>
  <sheetFormatPr defaultColWidth="9.140625" defaultRowHeight="12.75"/>
  <cols>
    <col min="1" max="1" width="5.7109375" style="545" hidden="1" customWidth="1"/>
    <col min="2" max="2" width="4.28125" style="21" customWidth="1"/>
    <col min="3" max="3" width="49.421875" style="56" customWidth="1"/>
    <col min="4" max="4" width="6.28125" style="87" hidden="1" customWidth="1"/>
    <col min="5" max="5" width="9.7109375" style="135" bestFit="1" customWidth="1"/>
    <col min="6" max="7" width="8.7109375" style="135" customWidth="1"/>
    <col min="8" max="8" width="8.28125" style="87" hidden="1" customWidth="1"/>
    <col min="9" max="9" width="6.28125" style="87" hidden="1" customWidth="1"/>
    <col min="10" max="10" width="8.28125" style="8" customWidth="1"/>
    <col min="11" max="11" width="8.7109375" style="8" customWidth="1"/>
    <col min="12" max="12" width="8.8515625" style="8" customWidth="1"/>
    <col min="13" max="13" width="8.28125" style="8" hidden="1" customWidth="1"/>
    <col min="14" max="14" width="6.28125" style="87" hidden="1" customWidth="1"/>
    <col min="15" max="15" width="8.28125" style="8" customWidth="1"/>
    <col min="16" max="16" width="8.7109375" style="8" customWidth="1"/>
    <col min="17" max="17" width="8.8515625" style="8" customWidth="1"/>
    <col min="18" max="18" width="5.140625" style="8" hidden="1" customWidth="1"/>
    <col min="19" max="19" width="29.28125" style="39" customWidth="1"/>
    <col min="20" max="16384" width="9.140625" style="3" customWidth="1"/>
  </cols>
  <sheetData>
    <row r="1" spans="1:19" s="15" customFormat="1" ht="19.5">
      <c r="A1" s="113"/>
      <c r="B1" s="103" t="s">
        <v>295</v>
      </c>
      <c r="C1" s="44"/>
      <c r="D1" s="81"/>
      <c r="E1" s="122"/>
      <c r="F1" s="122"/>
      <c r="G1" s="122"/>
      <c r="H1" s="81"/>
      <c r="I1" s="81"/>
      <c r="J1" s="14"/>
      <c r="K1" s="14"/>
      <c r="L1" s="14"/>
      <c r="M1" s="14"/>
      <c r="N1" s="81"/>
      <c r="O1" s="14"/>
      <c r="P1" s="14"/>
      <c r="Q1" s="14"/>
      <c r="R1" s="14"/>
      <c r="S1" s="40"/>
    </row>
    <row r="2" spans="1:19" s="1" customFormat="1" ht="19.5">
      <c r="A2" s="113"/>
      <c r="B2" s="103" t="s">
        <v>152</v>
      </c>
      <c r="C2" s="45"/>
      <c r="D2" s="81"/>
      <c r="E2" s="123"/>
      <c r="F2" s="123"/>
      <c r="G2" s="124"/>
      <c r="H2" s="81"/>
      <c r="I2" s="81"/>
      <c r="J2" s="19"/>
      <c r="K2" s="19"/>
      <c r="L2" s="6"/>
      <c r="M2" s="6"/>
      <c r="N2" s="81"/>
      <c r="O2" s="19"/>
      <c r="P2" s="19"/>
      <c r="Q2" s="6"/>
      <c r="R2" s="6"/>
      <c r="S2" s="41"/>
    </row>
    <row r="3" spans="1:19" s="2" customFormat="1" ht="12.75">
      <c r="A3" s="540"/>
      <c r="B3" s="50"/>
      <c r="C3" s="46"/>
      <c r="D3" s="82"/>
      <c r="E3" s="125"/>
      <c r="F3" s="125"/>
      <c r="G3" s="125"/>
      <c r="H3" s="82"/>
      <c r="I3" s="82"/>
      <c r="J3" s="7"/>
      <c r="K3" s="7"/>
      <c r="L3" s="7"/>
      <c r="M3" s="7"/>
      <c r="N3" s="82"/>
      <c r="O3" s="7"/>
      <c r="P3" s="7"/>
      <c r="Q3" s="35"/>
      <c r="R3" s="7"/>
      <c r="S3" s="38" t="s">
        <v>47</v>
      </c>
    </row>
    <row r="4" spans="1:19" s="209" customFormat="1" ht="12.75">
      <c r="A4" s="199"/>
      <c r="B4" s="205"/>
      <c r="C4" s="204"/>
      <c r="D4" s="541"/>
      <c r="E4" s="189">
        <v>2001</v>
      </c>
      <c r="F4" s="192"/>
      <c r="G4" s="193"/>
      <c r="H4" s="221"/>
      <c r="I4" s="541"/>
      <c r="J4" s="189">
        <v>2002</v>
      </c>
      <c r="K4" s="192"/>
      <c r="L4" s="193"/>
      <c r="M4" s="207"/>
      <c r="N4" s="541"/>
      <c r="O4" s="189">
        <v>2003</v>
      </c>
      <c r="P4" s="192"/>
      <c r="Q4" s="193"/>
      <c r="R4" s="207"/>
      <c r="S4" s="208"/>
    </row>
    <row r="5" spans="1:19" ht="39" customHeight="1">
      <c r="A5" s="91"/>
      <c r="B5" s="182" t="s">
        <v>130</v>
      </c>
      <c r="C5" s="180"/>
      <c r="D5" s="83"/>
      <c r="E5" s="519" t="s">
        <v>48</v>
      </c>
      <c r="F5" s="129"/>
      <c r="G5" s="186"/>
      <c r="H5" s="112"/>
      <c r="I5" s="83"/>
      <c r="J5" s="18" t="s">
        <v>48</v>
      </c>
      <c r="K5" s="12"/>
      <c r="L5" s="186"/>
      <c r="M5" s="116"/>
      <c r="N5" s="83"/>
      <c r="O5" s="18" t="s">
        <v>48</v>
      </c>
      <c r="P5" s="12"/>
      <c r="Q5" s="186"/>
      <c r="R5" s="116"/>
      <c r="S5" s="47" t="s">
        <v>131</v>
      </c>
    </row>
    <row r="6" spans="1:19" s="21" customFormat="1" ht="63.75">
      <c r="A6" s="554" t="s">
        <v>132</v>
      </c>
      <c r="B6" s="78"/>
      <c r="C6" s="48"/>
      <c r="D6" s="183" t="s">
        <v>133</v>
      </c>
      <c r="E6" s="130" t="s">
        <v>134</v>
      </c>
      <c r="F6" s="130" t="s">
        <v>51</v>
      </c>
      <c r="G6" s="131" t="s">
        <v>52</v>
      </c>
      <c r="H6" s="113"/>
      <c r="I6" s="183" t="s">
        <v>133</v>
      </c>
      <c r="J6" s="130" t="s">
        <v>134</v>
      </c>
      <c r="K6" s="20" t="s">
        <v>51</v>
      </c>
      <c r="L6" s="131" t="s">
        <v>52</v>
      </c>
      <c r="M6" s="118"/>
      <c r="N6" s="183" t="s">
        <v>133</v>
      </c>
      <c r="O6" s="130" t="s">
        <v>134</v>
      </c>
      <c r="P6" s="20" t="s">
        <v>51</v>
      </c>
      <c r="Q6" s="131" t="s">
        <v>52</v>
      </c>
      <c r="R6" s="118"/>
      <c r="S6" s="63"/>
    </row>
    <row r="7" spans="1:19" s="49" customFormat="1" ht="30.75" customHeight="1">
      <c r="A7" s="553"/>
      <c r="B7" s="603" t="s">
        <v>308</v>
      </c>
      <c r="C7" s="604"/>
      <c r="D7" s="230"/>
      <c r="E7" s="579">
        <f>SUM(E8:E11)</f>
        <v>4000</v>
      </c>
      <c r="F7" s="579">
        <f>SUM(F8:F11)</f>
        <v>4500</v>
      </c>
      <c r="G7" s="579">
        <f>SUM(G8:G11)</f>
        <v>0</v>
      </c>
      <c r="H7" s="254"/>
      <c r="I7" s="230"/>
      <c r="J7" s="579">
        <f>SUM(J8:J11)</f>
        <v>2000</v>
      </c>
      <c r="K7" s="579">
        <f>SUM(K8:K11)</f>
        <v>6500</v>
      </c>
      <c r="L7" s="579">
        <f>SUM(L8:L11)</f>
        <v>0</v>
      </c>
      <c r="M7" s="119"/>
      <c r="N7" s="230"/>
      <c r="O7" s="579">
        <f>SUM(O8:O11)</f>
        <v>2000</v>
      </c>
      <c r="P7" s="579">
        <f>SUM(P8:P11)</f>
        <v>6500</v>
      </c>
      <c r="Q7" s="579">
        <f>SUM(Q8:Q11)</f>
        <v>0</v>
      </c>
      <c r="R7" s="119"/>
      <c r="S7" s="526"/>
    </row>
    <row r="8" spans="1:25" s="57" customFormat="1" ht="24">
      <c r="A8" s="536">
        <v>312</v>
      </c>
      <c r="B8" s="73"/>
      <c r="C8" s="372" t="s">
        <v>4</v>
      </c>
      <c r="D8" s="85">
        <v>1899</v>
      </c>
      <c r="E8" s="153">
        <v>4000</v>
      </c>
      <c r="F8" s="153">
        <v>4000</v>
      </c>
      <c r="G8" s="153"/>
      <c r="H8" s="115"/>
      <c r="I8" s="85">
        <v>2350</v>
      </c>
      <c r="J8" s="153"/>
      <c r="K8" s="153">
        <v>3000</v>
      </c>
      <c r="L8" s="153"/>
      <c r="M8" s="53"/>
      <c r="N8" s="85">
        <v>2351</v>
      </c>
      <c r="O8" s="153"/>
      <c r="P8" s="153">
        <v>3000</v>
      </c>
      <c r="Q8" s="153"/>
      <c r="R8" s="53"/>
      <c r="S8" s="80" t="s">
        <v>149</v>
      </c>
      <c r="T8" s="49"/>
      <c r="U8" s="49"/>
      <c r="V8" s="49"/>
      <c r="W8" s="49"/>
      <c r="X8" s="49"/>
      <c r="Y8" s="49"/>
    </row>
    <row r="9" spans="1:25" s="57" customFormat="1" ht="24">
      <c r="A9" s="536">
        <v>449</v>
      </c>
      <c r="B9" s="73"/>
      <c r="C9" s="51" t="s">
        <v>153</v>
      </c>
      <c r="D9" s="85">
        <v>1471</v>
      </c>
      <c r="E9" s="153"/>
      <c r="F9" s="153">
        <v>500</v>
      </c>
      <c r="G9" s="153"/>
      <c r="H9" s="115"/>
      <c r="I9" s="85">
        <v>2352</v>
      </c>
      <c r="J9" s="153"/>
      <c r="K9" s="153">
        <v>500</v>
      </c>
      <c r="L9" s="153"/>
      <c r="M9" s="53"/>
      <c r="N9" s="85">
        <v>2353</v>
      </c>
      <c r="O9" s="153"/>
      <c r="P9" s="153">
        <v>500</v>
      </c>
      <c r="Q9" s="153"/>
      <c r="R9" s="53"/>
      <c r="S9" s="80" t="s">
        <v>154</v>
      </c>
      <c r="T9" s="49"/>
      <c r="U9" s="49"/>
      <c r="V9" s="49"/>
      <c r="W9" s="49"/>
      <c r="X9" s="49"/>
      <c r="Y9" s="49"/>
    </row>
    <row r="10" spans="1:25" s="24" customFormat="1" ht="36">
      <c r="A10" s="536">
        <v>349</v>
      </c>
      <c r="B10" s="73"/>
      <c r="C10" s="28" t="s">
        <v>155</v>
      </c>
      <c r="D10" s="85"/>
      <c r="E10" s="153"/>
      <c r="F10" s="153"/>
      <c r="G10" s="153"/>
      <c r="H10" s="85"/>
      <c r="I10" s="85">
        <v>1901</v>
      </c>
      <c r="J10" s="153">
        <v>2000</v>
      </c>
      <c r="K10" s="153"/>
      <c r="L10" s="153"/>
      <c r="M10" s="60"/>
      <c r="N10" s="85">
        <v>2354</v>
      </c>
      <c r="O10" s="153">
        <v>2000</v>
      </c>
      <c r="P10" s="153"/>
      <c r="Q10" s="153"/>
      <c r="R10" s="53"/>
      <c r="S10" s="111" t="s">
        <v>156</v>
      </c>
      <c r="T10" s="49"/>
      <c r="U10" s="49"/>
      <c r="V10" s="49"/>
      <c r="W10" s="49"/>
      <c r="X10" s="49"/>
      <c r="Y10" s="49"/>
    </row>
    <row r="11" spans="1:25" s="57" customFormat="1" ht="12.75" customHeight="1">
      <c r="A11" s="536">
        <v>30</v>
      </c>
      <c r="B11" s="73"/>
      <c r="C11" s="51" t="s">
        <v>309</v>
      </c>
      <c r="D11" s="85"/>
      <c r="E11" s="153"/>
      <c r="F11" s="153"/>
      <c r="G11" s="153"/>
      <c r="H11" s="115"/>
      <c r="I11" s="85">
        <v>49</v>
      </c>
      <c r="J11" s="153"/>
      <c r="K11" s="153">
        <v>3000</v>
      </c>
      <c r="L11" s="153"/>
      <c r="M11" s="53"/>
      <c r="N11" s="85">
        <v>607</v>
      </c>
      <c r="O11" s="153"/>
      <c r="P11" s="153">
        <v>3000</v>
      </c>
      <c r="Q11" s="153"/>
      <c r="R11" s="53"/>
      <c r="S11" s="80" t="s">
        <v>157</v>
      </c>
      <c r="T11" s="49"/>
      <c r="U11" s="49"/>
      <c r="V11" s="49"/>
      <c r="W11" s="49"/>
      <c r="X11" s="49"/>
      <c r="Y11" s="49"/>
    </row>
    <row r="12" spans="1:25" s="22" customFormat="1" ht="24.75" customHeight="1">
      <c r="A12" s="536"/>
      <c r="B12" s="73" t="s">
        <v>328</v>
      </c>
      <c r="C12" s="268"/>
      <c r="D12" s="110"/>
      <c r="E12" s="579">
        <f>SUM(E13:E13)</f>
        <v>500</v>
      </c>
      <c r="F12" s="579">
        <f>SUM(F13:F13)</f>
        <v>0</v>
      </c>
      <c r="G12" s="579">
        <f>SUM(G13:G13)</f>
        <v>0</v>
      </c>
      <c r="H12" s="269"/>
      <c r="I12" s="110"/>
      <c r="J12" s="579">
        <f>SUM(J13:J13)</f>
        <v>500</v>
      </c>
      <c r="K12" s="579">
        <f>SUM(K13:K13)</f>
        <v>0</v>
      </c>
      <c r="L12" s="579">
        <f>SUM(L13:L13)</f>
        <v>0</v>
      </c>
      <c r="M12" s="119"/>
      <c r="N12" s="110"/>
      <c r="O12" s="579">
        <f>SUM(O13:O13)</f>
        <v>0</v>
      </c>
      <c r="P12" s="579">
        <f>SUM(P13:P13)</f>
        <v>0</v>
      </c>
      <c r="Q12" s="579">
        <f>SUM(Q13:Q13)</f>
        <v>0</v>
      </c>
      <c r="R12" s="119"/>
      <c r="S12" s="175"/>
      <c r="T12" s="49"/>
      <c r="U12" s="49"/>
      <c r="V12" s="49"/>
      <c r="W12" s="49"/>
      <c r="X12" s="49"/>
      <c r="Y12" s="49"/>
    </row>
    <row r="13" spans="1:25" s="24" customFormat="1" ht="13.5" customHeight="1">
      <c r="A13" s="536">
        <v>246</v>
      </c>
      <c r="B13" s="73"/>
      <c r="C13" s="24" t="s">
        <v>396</v>
      </c>
      <c r="D13" s="85">
        <v>2357</v>
      </c>
      <c r="E13" s="153">
        <v>500</v>
      </c>
      <c r="F13" s="153"/>
      <c r="G13" s="153"/>
      <c r="H13" s="115"/>
      <c r="I13" s="85">
        <v>2358</v>
      </c>
      <c r="J13" s="153">
        <v>500</v>
      </c>
      <c r="K13" s="153"/>
      <c r="L13" s="153"/>
      <c r="M13" s="53"/>
      <c r="N13" s="85"/>
      <c r="O13" s="153"/>
      <c r="P13" s="153"/>
      <c r="Q13" s="153"/>
      <c r="R13" s="53"/>
      <c r="S13" s="80"/>
      <c r="T13" s="49"/>
      <c r="U13" s="49"/>
      <c r="V13" s="49"/>
      <c r="W13" s="49"/>
      <c r="X13" s="49"/>
      <c r="Y13" s="49"/>
    </row>
    <row r="14" spans="1:25" s="22" customFormat="1" ht="24.75" customHeight="1">
      <c r="A14" s="536"/>
      <c r="B14" s="73" t="s">
        <v>84</v>
      </c>
      <c r="C14" s="268"/>
      <c r="D14" s="110"/>
      <c r="E14" s="579">
        <f>SUM(E15:E17)</f>
        <v>1500</v>
      </c>
      <c r="F14" s="579">
        <f>SUM(F15:F17)</f>
        <v>5000</v>
      </c>
      <c r="G14" s="579">
        <f>SUM(G15:G17)</f>
        <v>0</v>
      </c>
      <c r="H14" s="269"/>
      <c r="I14" s="110"/>
      <c r="J14" s="579">
        <f>SUM(J15:J17)</f>
        <v>1500</v>
      </c>
      <c r="K14" s="579">
        <f>SUM(K15:K17)</f>
        <v>1000</v>
      </c>
      <c r="L14" s="579">
        <f>SUM(L15:L17)</f>
        <v>0</v>
      </c>
      <c r="M14" s="119"/>
      <c r="N14" s="110"/>
      <c r="O14" s="579">
        <f>SUM(O15:O17)</f>
        <v>0</v>
      </c>
      <c r="P14" s="579">
        <f>SUM(P15:P17)</f>
        <v>1000</v>
      </c>
      <c r="Q14" s="579">
        <f>SUM(Q15:Q17)</f>
        <v>0</v>
      </c>
      <c r="R14" s="119"/>
      <c r="S14" s="175"/>
      <c r="T14" s="49"/>
      <c r="U14" s="49"/>
      <c r="V14" s="49"/>
      <c r="W14" s="49"/>
      <c r="X14" s="49"/>
      <c r="Y14" s="49"/>
    </row>
    <row r="15" spans="1:25" s="24" customFormat="1" ht="13.5" customHeight="1">
      <c r="A15" s="536">
        <v>36</v>
      </c>
      <c r="B15" s="73"/>
      <c r="C15" s="24" t="s">
        <v>158</v>
      </c>
      <c r="D15" s="85"/>
      <c r="E15" s="153"/>
      <c r="F15" s="153"/>
      <c r="G15" s="153"/>
      <c r="H15" s="115"/>
      <c r="I15" s="85">
        <v>960</v>
      </c>
      <c r="J15" s="153">
        <v>1500</v>
      </c>
      <c r="K15" s="153"/>
      <c r="L15" s="153"/>
      <c r="M15" s="53"/>
      <c r="N15" s="85"/>
      <c r="O15" s="153"/>
      <c r="P15" s="153"/>
      <c r="Q15" s="153"/>
      <c r="R15" s="53"/>
      <c r="S15" s="80" t="s">
        <v>159</v>
      </c>
      <c r="T15" s="49"/>
      <c r="U15" s="49"/>
      <c r="V15" s="49"/>
      <c r="W15" s="49"/>
      <c r="X15" s="49"/>
      <c r="Y15" s="49"/>
    </row>
    <row r="16" spans="1:19" s="24" customFormat="1" ht="24">
      <c r="A16" s="536">
        <v>614</v>
      </c>
      <c r="B16" s="73"/>
      <c r="C16" s="51" t="s">
        <v>5</v>
      </c>
      <c r="D16" s="85">
        <v>1414</v>
      </c>
      <c r="E16" s="153"/>
      <c r="F16" s="153">
        <v>5000</v>
      </c>
      <c r="G16" s="153"/>
      <c r="H16" s="115"/>
      <c r="I16" s="85"/>
      <c r="J16" s="153"/>
      <c r="K16" s="579"/>
      <c r="L16" s="579"/>
      <c r="M16" s="119"/>
      <c r="N16" s="85"/>
      <c r="O16" s="153"/>
      <c r="P16" s="579"/>
      <c r="Q16" s="579"/>
      <c r="R16" s="119"/>
      <c r="S16" s="384" t="s">
        <v>159</v>
      </c>
    </row>
    <row r="17" spans="1:19" s="24" customFormat="1" ht="12">
      <c r="A17" s="536">
        <v>35</v>
      </c>
      <c r="B17" s="73"/>
      <c r="C17" s="24" t="s">
        <v>337</v>
      </c>
      <c r="D17" s="85">
        <v>1903</v>
      </c>
      <c r="E17" s="153">
        <v>1500</v>
      </c>
      <c r="F17" s="153"/>
      <c r="G17" s="153"/>
      <c r="H17" s="115"/>
      <c r="I17" s="85">
        <v>2359</v>
      </c>
      <c r="J17" s="153"/>
      <c r="K17" s="153">
        <v>1000</v>
      </c>
      <c r="L17" s="579"/>
      <c r="M17" s="119"/>
      <c r="N17" s="85">
        <v>2360</v>
      </c>
      <c r="O17" s="153"/>
      <c r="P17" s="153">
        <v>1000</v>
      </c>
      <c r="Q17" s="579"/>
      <c r="R17" s="119"/>
      <c r="S17" s="80" t="s">
        <v>159</v>
      </c>
    </row>
    <row r="18" spans="1:19" s="24" customFormat="1" ht="24" customHeight="1">
      <c r="A18" s="536"/>
      <c r="B18" s="73" t="s">
        <v>85</v>
      </c>
      <c r="D18" s="85"/>
      <c r="E18" s="579">
        <f>SUM(E19:E20)</f>
        <v>0</v>
      </c>
      <c r="F18" s="579">
        <f>SUM(F19:F20)</f>
        <v>0</v>
      </c>
      <c r="G18" s="579">
        <f>SUM(G19:G20)</f>
        <v>0</v>
      </c>
      <c r="H18" s="115"/>
      <c r="I18" s="85"/>
      <c r="J18" s="579">
        <f>SUM(J19:J20)</f>
        <v>1800</v>
      </c>
      <c r="K18" s="579">
        <f>SUM(K19:K20)</f>
        <v>0</v>
      </c>
      <c r="L18" s="579">
        <f>SUM(L19:L20)</f>
        <v>0</v>
      </c>
      <c r="M18" s="119"/>
      <c r="N18" s="85"/>
      <c r="O18" s="579">
        <f>SUM(O19:O20)</f>
        <v>1000</v>
      </c>
      <c r="P18" s="579">
        <f>SUM(P19:P20)</f>
        <v>0</v>
      </c>
      <c r="Q18" s="579">
        <f>SUM(Q19:Q20)</f>
        <v>0</v>
      </c>
      <c r="R18" s="119"/>
      <c r="S18" s="62"/>
    </row>
    <row r="19" spans="1:19" s="24" customFormat="1" ht="12">
      <c r="A19" s="536">
        <v>549</v>
      </c>
      <c r="B19" s="73"/>
      <c r="C19" s="24" t="s">
        <v>160</v>
      </c>
      <c r="D19" s="85"/>
      <c r="E19" s="153"/>
      <c r="F19" s="153"/>
      <c r="G19" s="153"/>
      <c r="H19" s="115"/>
      <c r="I19" s="85">
        <v>1904</v>
      </c>
      <c r="J19" s="153">
        <v>1000</v>
      </c>
      <c r="K19" s="579"/>
      <c r="L19" s="579"/>
      <c r="M19" s="119"/>
      <c r="N19" s="85">
        <v>1905</v>
      </c>
      <c r="O19" s="153">
        <v>1000</v>
      </c>
      <c r="P19" s="579"/>
      <c r="Q19" s="579"/>
      <c r="R19" s="119"/>
      <c r="S19" s="80" t="s">
        <v>161</v>
      </c>
    </row>
    <row r="20" spans="1:19" s="24" customFormat="1" ht="24">
      <c r="A20" s="536">
        <v>549</v>
      </c>
      <c r="B20" s="73"/>
      <c r="C20" s="51" t="s">
        <v>162</v>
      </c>
      <c r="D20" s="85"/>
      <c r="E20" s="153"/>
      <c r="F20" s="153"/>
      <c r="G20" s="153"/>
      <c r="H20" s="115"/>
      <c r="I20" s="85">
        <v>1415</v>
      </c>
      <c r="J20" s="153">
        <v>800</v>
      </c>
      <c r="K20" s="579"/>
      <c r="L20" s="579"/>
      <c r="M20" s="119"/>
      <c r="N20" s="85"/>
      <c r="O20" s="153"/>
      <c r="P20" s="579"/>
      <c r="Q20" s="579"/>
      <c r="R20" s="119"/>
      <c r="S20" s="80" t="s">
        <v>161</v>
      </c>
    </row>
    <row r="21" spans="1:19" s="274" customFormat="1" ht="24.75" customHeight="1">
      <c r="A21" s="536"/>
      <c r="B21" s="270" t="s">
        <v>86</v>
      </c>
      <c r="C21" s="271"/>
      <c r="D21" s="107"/>
      <c r="E21" s="579">
        <f>SUM(E22:E23)</f>
        <v>0</v>
      </c>
      <c r="F21" s="579">
        <f>SUM(F22:F23)</f>
        <v>0</v>
      </c>
      <c r="G21" s="579">
        <f>SUM(G22:G23)</f>
        <v>1084</v>
      </c>
      <c r="H21" s="115"/>
      <c r="I21" s="85"/>
      <c r="J21" s="579">
        <f>SUM(J22:J23)</f>
        <v>0</v>
      </c>
      <c r="K21" s="579">
        <f>SUM(K22:K23)</f>
        <v>0</v>
      </c>
      <c r="L21" s="579">
        <f>SUM(L22:L23)</f>
        <v>0</v>
      </c>
      <c r="M21" s="272"/>
      <c r="N21" s="85"/>
      <c r="O21" s="579">
        <f>SUM(O22:O23)</f>
        <v>4000</v>
      </c>
      <c r="P21" s="579">
        <f>SUM(P22:P23)</f>
        <v>0</v>
      </c>
      <c r="Q21" s="579">
        <f>SUM(Q22:Q23)</f>
        <v>0</v>
      </c>
      <c r="R21" s="272"/>
      <c r="S21" s="273"/>
    </row>
    <row r="22" spans="1:19" s="24" customFormat="1" ht="12">
      <c r="A22" s="536">
        <v>45</v>
      </c>
      <c r="B22" s="73"/>
      <c r="C22" s="51" t="s">
        <v>163</v>
      </c>
      <c r="D22" s="85"/>
      <c r="E22" s="153"/>
      <c r="F22" s="153"/>
      <c r="G22" s="153"/>
      <c r="H22" s="115"/>
      <c r="I22" s="85"/>
      <c r="J22" s="153"/>
      <c r="K22" s="153"/>
      <c r="L22" s="153"/>
      <c r="M22" s="53"/>
      <c r="N22" s="85">
        <v>77</v>
      </c>
      <c r="O22" s="153">
        <v>4000</v>
      </c>
      <c r="P22" s="153"/>
      <c r="Q22" s="153"/>
      <c r="R22" s="53"/>
      <c r="S22" s="384" t="s">
        <v>161</v>
      </c>
    </row>
    <row r="23" spans="1:19" s="24" customFormat="1" ht="36">
      <c r="A23" s="536">
        <v>46</v>
      </c>
      <c r="B23" s="73"/>
      <c r="C23" s="372" t="s">
        <v>414</v>
      </c>
      <c r="D23" s="85">
        <v>2456</v>
      </c>
      <c r="E23" s="153"/>
      <c r="F23" s="153"/>
      <c r="G23" s="153">
        <v>1084</v>
      </c>
      <c r="H23" s="115"/>
      <c r="I23" s="85"/>
      <c r="J23" s="153"/>
      <c r="K23" s="153"/>
      <c r="L23" s="153"/>
      <c r="M23" s="53"/>
      <c r="N23" s="85"/>
      <c r="O23" s="153"/>
      <c r="P23" s="153"/>
      <c r="Q23" s="153"/>
      <c r="R23" s="53"/>
      <c r="S23" s="384" t="s">
        <v>334</v>
      </c>
    </row>
    <row r="24" spans="1:19" s="140" customFormat="1" ht="31.5" customHeight="1">
      <c r="A24" s="86"/>
      <c r="B24" s="133"/>
      <c r="C24" s="137"/>
      <c r="D24" s="86"/>
      <c r="E24" s="138">
        <f>E7+E14+E21+E18+E12</f>
        <v>6000</v>
      </c>
      <c r="F24" s="138">
        <f>F7+F14+F21+F18+F12</f>
        <v>9500</v>
      </c>
      <c r="G24" s="138">
        <f>G7+G14+G21+G18+G12</f>
        <v>1084</v>
      </c>
      <c r="H24" s="114"/>
      <c r="I24" s="86"/>
      <c r="J24" s="138">
        <f>J7+J14+J21+J18+J12</f>
        <v>5800</v>
      </c>
      <c r="K24" s="138">
        <f>K7+K14+K21+K18+K12</f>
        <v>7500</v>
      </c>
      <c r="L24" s="138">
        <f>L7+L14+L21+L18+L12</f>
        <v>0</v>
      </c>
      <c r="M24" s="136"/>
      <c r="N24" s="86"/>
      <c r="O24" s="138">
        <f>O7+O14+O21+O18+O12</f>
        <v>7000</v>
      </c>
      <c r="P24" s="138">
        <f>P7+P14+P21+P18+P12</f>
        <v>7500</v>
      </c>
      <c r="Q24" s="138">
        <f>Q7+Q14+Q21+Q18+Q12</f>
        <v>0</v>
      </c>
      <c r="R24" s="136"/>
      <c r="S24" s="139"/>
    </row>
    <row r="25" spans="1:19" s="57" customFormat="1" ht="12.75">
      <c r="A25" s="231"/>
      <c r="C25" s="11"/>
      <c r="D25" s="231"/>
      <c r="E25" s="165"/>
      <c r="F25" s="165"/>
      <c r="G25" s="165"/>
      <c r="H25" s="231"/>
      <c r="I25" s="231"/>
      <c r="J25" s="54"/>
      <c r="K25" s="54"/>
      <c r="L25" s="54"/>
      <c r="M25" s="54"/>
      <c r="N25" s="231"/>
      <c r="O25" s="54"/>
      <c r="P25" s="54"/>
      <c r="Q25" s="54"/>
      <c r="R25" s="54"/>
      <c r="S25" s="55"/>
    </row>
    <row r="26" spans="1:19" s="57" customFormat="1" ht="12.75" customHeight="1">
      <c r="A26" s="231"/>
      <c r="B26" s="350"/>
      <c r="C26" s="267" t="s">
        <v>201</v>
      </c>
      <c r="D26" s="345"/>
      <c r="E26" s="352"/>
      <c r="F26" s="352"/>
      <c r="G26" s="352"/>
      <c r="H26"/>
      <c r="I26" s="231"/>
      <c r="J26" s="54"/>
      <c r="K26" s="54"/>
      <c r="L26" s="54"/>
      <c r="M26" s="53"/>
      <c r="N26" s="231"/>
      <c r="O26" s="54"/>
      <c r="P26" s="54"/>
      <c r="Q26" s="54"/>
      <c r="R26" s="53"/>
      <c r="S26" s="54"/>
    </row>
    <row r="27" spans="1:19" s="57" customFormat="1" ht="12.75" customHeight="1">
      <c r="A27" s="231"/>
      <c r="B27" s="350"/>
      <c r="C27" s="267"/>
      <c r="D27" s="345"/>
      <c r="E27" s="352"/>
      <c r="F27" s="352"/>
      <c r="G27" s="352"/>
      <c r="H27"/>
      <c r="I27" s="231"/>
      <c r="J27" s="54"/>
      <c r="K27" s="54"/>
      <c r="L27" s="54"/>
      <c r="M27" s="53"/>
      <c r="N27" s="231"/>
      <c r="O27" s="54"/>
      <c r="P27" s="54"/>
      <c r="Q27" s="54"/>
      <c r="R27" s="53"/>
      <c r="S27" s="54"/>
    </row>
    <row r="28" spans="1:19" s="57" customFormat="1" ht="12.75">
      <c r="A28" s="231"/>
      <c r="B28" s="504" t="s">
        <v>202</v>
      </c>
      <c r="C28" s="578" t="s">
        <v>6</v>
      </c>
      <c r="D28" s="231"/>
      <c r="E28" s="165"/>
      <c r="F28" s="165"/>
      <c r="G28" s="165"/>
      <c r="H28" s="231"/>
      <c r="I28" s="231"/>
      <c r="J28" s="54"/>
      <c r="K28" s="54"/>
      <c r="L28" s="54"/>
      <c r="M28" s="54"/>
      <c r="N28" s="231"/>
      <c r="O28" s="54"/>
      <c r="P28" s="54"/>
      <c r="Q28" s="54"/>
      <c r="R28" s="54"/>
      <c r="S28" s="55"/>
    </row>
    <row r="29" spans="1:19" s="57" customFormat="1" ht="12.75">
      <c r="A29" s="231"/>
      <c r="B29" s="504"/>
      <c r="C29" s="397"/>
      <c r="D29" s="231"/>
      <c r="E29" s="165"/>
      <c r="F29" s="165"/>
      <c r="G29" s="165"/>
      <c r="H29" s="231"/>
      <c r="I29" s="231"/>
      <c r="J29" s="54"/>
      <c r="K29" s="54"/>
      <c r="L29" s="54"/>
      <c r="M29" s="54"/>
      <c r="N29" s="231"/>
      <c r="O29" s="54"/>
      <c r="P29" s="54"/>
      <c r="Q29" s="54"/>
      <c r="R29" s="54"/>
      <c r="S29" s="55"/>
    </row>
    <row r="30" spans="1:19" s="57" customFormat="1" ht="12.75">
      <c r="A30" s="231"/>
      <c r="B30" s="594" t="s">
        <v>203</v>
      </c>
      <c r="C30" s="397" t="s">
        <v>236</v>
      </c>
      <c r="D30" s="231"/>
      <c r="E30" s="165"/>
      <c r="F30" s="165"/>
      <c r="G30" s="165"/>
      <c r="H30" s="231"/>
      <c r="I30" s="231"/>
      <c r="J30" s="54"/>
      <c r="K30" s="54"/>
      <c r="L30" s="54"/>
      <c r="M30" s="54"/>
      <c r="N30" s="231"/>
      <c r="O30" s="54"/>
      <c r="P30" s="54"/>
      <c r="Q30" s="54"/>
      <c r="R30" s="54"/>
      <c r="S30" s="55"/>
    </row>
    <row r="31" spans="1:19" s="57" customFormat="1" ht="12.75">
      <c r="A31" s="231"/>
      <c r="C31" s="56"/>
      <c r="D31" s="231"/>
      <c r="E31" s="165"/>
      <c r="F31" s="165"/>
      <c r="G31" s="165"/>
      <c r="H31" s="231"/>
      <c r="I31" s="231"/>
      <c r="J31" s="54"/>
      <c r="K31" s="54"/>
      <c r="L31" s="54"/>
      <c r="M31" s="54"/>
      <c r="N31" s="231"/>
      <c r="O31" s="54"/>
      <c r="P31" s="54"/>
      <c r="Q31" s="54"/>
      <c r="R31" s="54"/>
      <c r="S31" s="55"/>
    </row>
    <row r="32" spans="1:19" s="57" customFormat="1" ht="12.75">
      <c r="A32" s="231"/>
      <c r="C32" s="56"/>
      <c r="D32" s="231"/>
      <c r="E32" s="165"/>
      <c r="F32" s="165"/>
      <c r="G32" s="165"/>
      <c r="H32" s="231"/>
      <c r="I32" s="231"/>
      <c r="J32" s="54"/>
      <c r="K32" s="54"/>
      <c r="L32" s="54"/>
      <c r="M32" s="54"/>
      <c r="N32" s="231"/>
      <c r="O32" s="54"/>
      <c r="P32" s="54"/>
      <c r="Q32" s="54"/>
      <c r="R32" s="54"/>
      <c r="S32" s="55"/>
    </row>
    <row r="33" spans="1:19" s="57" customFormat="1" ht="12.75">
      <c r="A33" s="231"/>
      <c r="C33" s="56"/>
      <c r="D33" s="231"/>
      <c r="E33" s="165"/>
      <c r="F33" s="165"/>
      <c r="G33" s="165"/>
      <c r="H33" s="231"/>
      <c r="I33" s="231"/>
      <c r="J33" s="54"/>
      <c r="K33" s="54"/>
      <c r="L33" s="54"/>
      <c r="M33" s="54"/>
      <c r="N33" s="231"/>
      <c r="O33" s="54"/>
      <c r="P33" s="54"/>
      <c r="Q33" s="54"/>
      <c r="R33" s="54"/>
      <c r="S33" s="55"/>
    </row>
    <row r="34" spans="1:19" s="57" customFormat="1" ht="12.75">
      <c r="A34" s="231"/>
      <c r="C34" s="56"/>
      <c r="D34" s="231"/>
      <c r="E34" s="165"/>
      <c r="F34" s="165"/>
      <c r="G34" s="165"/>
      <c r="H34" s="231"/>
      <c r="I34" s="231"/>
      <c r="J34" s="54"/>
      <c r="K34" s="54"/>
      <c r="L34" s="54"/>
      <c r="M34" s="54"/>
      <c r="N34" s="231"/>
      <c r="O34" s="54"/>
      <c r="P34" s="54"/>
      <c r="Q34" s="54"/>
      <c r="R34" s="54"/>
      <c r="S34" s="55"/>
    </row>
    <row r="35" spans="1:19" s="57" customFormat="1" ht="12.75">
      <c r="A35" s="231"/>
      <c r="C35" s="56"/>
      <c r="D35" s="231"/>
      <c r="E35" s="165"/>
      <c r="F35" s="165"/>
      <c r="G35" s="165"/>
      <c r="H35" s="231"/>
      <c r="I35" s="231"/>
      <c r="J35" s="54"/>
      <c r="K35" s="54"/>
      <c r="L35" s="54"/>
      <c r="M35" s="54"/>
      <c r="N35" s="231"/>
      <c r="O35" s="54"/>
      <c r="P35" s="54"/>
      <c r="Q35" s="54"/>
      <c r="R35" s="54"/>
      <c r="S35" s="55"/>
    </row>
    <row r="36" spans="1:19" s="57" customFormat="1" ht="12.75">
      <c r="A36" s="231"/>
      <c r="C36" s="56"/>
      <c r="D36" s="231"/>
      <c r="E36" s="165"/>
      <c r="F36" s="165"/>
      <c r="G36" s="165"/>
      <c r="H36" s="231"/>
      <c r="I36" s="231"/>
      <c r="J36" s="54"/>
      <c r="K36" s="54"/>
      <c r="L36" s="54"/>
      <c r="M36" s="54"/>
      <c r="N36" s="231"/>
      <c r="O36" s="54"/>
      <c r="P36" s="54"/>
      <c r="Q36" s="54"/>
      <c r="R36" s="54"/>
      <c r="S36" s="55"/>
    </row>
  </sheetData>
  <mergeCells count="1">
    <mergeCell ref="B7:C7"/>
  </mergeCells>
  <printOptions gridLines="1" horizontalCentered="1"/>
  <pageMargins left="0.3937007874015748" right="0.3937007874015748" top="0.5905511811023623" bottom="0.61" header="0.5118110236220472" footer="0.31"/>
  <pageSetup firstPageNumber="8" useFirstPageNumber="1" horizontalDpi="600" verticalDpi="600" orientation="landscape" paperSize="9" scale="65" r:id="rId1"/>
  <headerFooter alignWithMargins="0">
    <oddFooter>&amp;R&amp;"Times New Roman,Grassetto"&amp;14&amp;P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52"/>
  <sheetViews>
    <sheetView zoomScale="75" zoomScaleNormal="75" workbookViewId="0" topLeftCell="B1">
      <selection activeCell="B1" sqref="B1"/>
    </sheetView>
  </sheetViews>
  <sheetFormatPr defaultColWidth="9.140625" defaultRowHeight="12.75"/>
  <cols>
    <col min="1" max="1" width="5.7109375" style="545" hidden="1" customWidth="1"/>
    <col min="2" max="2" width="4.28125" style="21" customWidth="1"/>
    <col min="3" max="3" width="49.421875" style="56" customWidth="1"/>
    <col min="4" max="4" width="5.8515625" style="93" hidden="1" customWidth="1"/>
    <col min="5" max="5" width="9.8515625" style="135" customWidth="1"/>
    <col min="6" max="6" width="8.8515625" style="135" customWidth="1"/>
    <col min="7" max="7" width="8.7109375" style="135" customWidth="1"/>
    <col min="8" max="8" width="8.28125" style="89" hidden="1" customWidth="1"/>
    <col min="9" max="9" width="6.28125" style="96" hidden="1" customWidth="1"/>
    <col min="10" max="10" width="9.140625" style="8" customWidth="1"/>
    <col min="11" max="12" width="8.8515625" style="8" customWidth="1"/>
    <col min="13" max="13" width="8.28125" style="143" hidden="1" customWidth="1"/>
    <col min="14" max="14" width="6.28125" style="96" hidden="1" customWidth="1"/>
    <col min="15" max="15" width="9.8515625" style="8" customWidth="1"/>
    <col min="16" max="17" width="8.7109375" style="8" customWidth="1"/>
    <col min="18" max="18" width="8.28125" style="143" hidden="1" customWidth="1"/>
    <col min="19" max="19" width="30.57421875" style="39" customWidth="1"/>
    <col min="20" max="16384" width="9.140625" style="3" customWidth="1"/>
  </cols>
  <sheetData>
    <row r="1" spans="1:19" s="15" customFormat="1" ht="19.5">
      <c r="A1" s="113"/>
      <c r="B1" s="103" t="s">
        <v>295</v>
      </c>
      <c r="C1" s="44"/>
      <c r="D1" s="81"/>
      <c r="E1" s="122"/>
      <c r="F1" s="122"/>
      <c r="G1" s="122"/>
      <c r="H1" s="81"/>
      <c r="I1" s="81"/>
      <c r="J1" s="14"/>
      <c r="K1" s="14"/>
      <c r="L1" s="14"/>
      <c r="M1" s="19"/>
      <c r="N1" s="81"/>
      <c r="O1" s="14"/>
      <c r="P1" s="14"/>
      <c r="Q1" s="14"/>
      <c r="R1" s="19"/>
      <c r="S1" s="40"/>
    </row>
    <row r="2" spans="1:19" s="1" customFormat="1" ht="19.5">
      <c r="A2" s="113"/>
      <c r="B2" s="103" t="s">
        <v>164</v>
      </c>
      <c r="C2" s="45"/>
      <c r="D2" s="81"/>
      <c r="E2" s="123"/>
      <c r="F2" s="123"/>
      <c r="G2" s="124"/>
      <c r="H2" s="81"/>
      <c r="I2" s="81"/>
      <c r="J2" s="19"/>
      <c r="K2" s="19"/>
      <c r="L2" s="6"/>
      <c r="M2" s="6"/>
      <c r="N2" s="81"/>
      <c r="O2" s="19"/>
      <c r="P2" s="19"/>
      <c r="Q2" s="6"/>
      <c r="R2" s="6"/>
      <c r="S2" s="41"/>
    </row>
    <row r="3" spans="1:19" s="2" customFormat="1" ht="12.75">
      <c r="A3" s="540"/>
      <c r="B3" s="50"/>
      <c r="C3" s="46"/>
      <c r="D3" s="89"/>
      <c r="E3" s="125"/>
      <c r="F3" s="125"/>
      <c r="G3" s="154"/>
      <c r="H3" s="89"/>
      <c r="I3" s="94"/>
      <c r="J3" s="7"/>
      <c r="K3" s="7"/>
      <c r="L3" s="35"/>
      <c r="M3" s="35"/>
      <c r="N3" s="94"/>
      <c r="O3" s="7"/>
      <c r="P3" s="7"/>
      <c r="Q3" s="35"/>
      <c r="R3" s="35"/>
      <c r="S3" s="38" t="s">
        <v>47</v>
      </c>
    </row>
    <row r="4" spans="1:19" s="209" customFormat="1" ht="12.75">
      <c r="A4" s="541"/>
      <c r="B4" s="203"/>
      <c r="C4" s="204"/>
      <c r="D4" s="558"/>
      <c r="E4" s="189">
        <v>2001</v>
      </c>
      <c r="F4" s="192"/>
      <c r="G4" s="193"/>
      <c r="H4" s="206"/>
      <c r="I4" s="199"/>
      <c r="J4" s="189">
        <v>2002</v>
      </c>
      <c r="K4" s="192"/>
      <c r="L4" s="193"/>
      <c r="M4" s="207"/>
      <c r="N4" s="199"/>
      <c r="O4" s="189">
        <v>2003</v>
      </c>
      <c r="P4" s="192"/>
      <c r="Q4" s="193"/>
      <c r="R4" s="207"/>
      <c r="S4" s="208"/>
    </row>
    <row r="5" spans="1:19" ht="39" customHeight="1">
      <c r="A5" s="91"/>
      <c r="B5" s="182" t="s">
        <v>130</v>
      </c>
      <c r="C5" s="187"/>
      <c r="D5" s="109"/>
      <c r="E5" s="519" t="s">
        <v>48</v>
      </c>
      <c r="F5" s="129"/>
      <c r="G5" s="186"/>
      <c r="H5" s="109"/>
      <c r="I5" s="90"/>
      <c r="J5" s="18" t="s">
        <v>48</v>
      </c>
      <c r="K5" s="12"/>
      <c r="L5" s="186"/>
      <c r="M5" s="116"/>
      <c r="N5" s="90"/>
      <c r="O5" s="18" t="s">
        <v>48</v>
      </c>
      <c r="P5" s="12"/>
      <c r="Q5" s="186"/>
      <c r="R5" s="116"/>
      <c r="S5" s="47" t="s">
        <v>131</v>
      </c>
    </row>
    <row r="6" spans="1:19" s="21" customFormat="1" ht="51">
      <c r="A6" s="554" t="s">
        <v>132</v>
      </c>
      <c r="B6" s="76"/>
      <c r="C6" s="48"/>
      <c r="D6" s="185" t="s">
        <v>133</v>
      </c>
      <c r="E6" s="130" t="s">
        <v>134</v>
      </c>
      <c r="F6" s="130" t="s">
        <v>51</v>
      </c>
      <c r="G6" s="131" t="s">
        <v>52</v>
      </c>
      <c r="H6" s="84"/>
      <c r="I6" s="185" t="s">
        <v>133</v>
      </c>
      <c r="J6" s="130" t="s">
        <v>134</v>
      </c>
      <c r="K6" s="20" t="s">
        <v>51</v>
      </c>
      <c r="L6" s="131" t="s">
        <v>52</v>
      </c>
      <c r="M6" s="141"/>
      <c r="N6" s="185" t="s">
        <v>133</v>
      </c>
      <c r="O6" s="130" t="s">
        <v>134</v>
      </c>
      <c r="P6" s="20" t="s">
        <v>51</v>
      </c>
      <c r="Q6" s="131" t="s">
        <v>52</v>
      </c>
      <c r="R6" s="118"/>
      <c r="S6" s="63"/>
    </row>
    <row r="7" spans="1:19" s="57" customFormat="1" ht="21" customHeight="1">
      <c r="A7" s="536"/>
      <c r="B7" s="73" t="s">
        <v>329</v>
      </c>
      <c r="C7" s="275"/>
      <c r="D7" s="107"/>
      <c r="E7" s="579">
        <f>+E8</f>
        <v>1800</v>
      </c>
      <c r="F7" s="579">
        <f>+F8</f>
        <v>0</v>
      </c>
      <c r="G7" s="579">
        <f>+G8</f>
        <v>0</v>
      </c>
      <c r="H7" s="88"/>
      <c r="I7" s="107"/>
      <c r="J7" s="579">
        <f>+J8</f>
        <v>0</v>
      </c>
      <c r="K7" s="579">
        <f>+K8</f>
        <v>0</v>
      </c>
      <c r="L7" s="579">
        <f>+L8</f>
        <v>0</v>
      </c>
      <c r="M7" s="60"/>
      <c r="N7" s="85"/>
      <c r="O7" s="579">
        <f>SUM(O8)</f>
        <v>0</v>
      </c>
      <c r="P7" s="579">
        <f>SUM(P8)</f>
        <v>0</v>
      </c>
      <c r="Q7" s="579">
        <f>SUM(Q8)</f>
        <v>0</v>
      </c>
      <c r="R7" s="53"/>
      <c r="S7" s="80"/>
    </row>
    <row r="8" spans="1:19" s="57" customFormat="1" ht="24">
      <c r="A8" s="536">
        <v>63</v>
      </c>
      <c r="B8" s="73"/>
      <c r="C8" s="79" t="s">
        <v>330</v>
      </c>
      <c r="D8" s="107">
        <v>2361</v>
      </c>
      <c r="E8" s="153">
        <v>1800</v>
      </c>
      <c r="F8" s="153"/>
      <c r="G8" s="153"/>
      <c r="H8" s="88"/>
      <c r="I8" s="107"/>
      <c r="J8" s="153"/>
      <c r="K8" s="153"/>
      <c r="L8" s="153"/>
      <c r="M8" s="60"/>
      <c r="N8" s="85"/>
      <c r="O8" s="153"/>
      <c r="P8" s="153"/>
      <c r="Q8" s="153"/>
      <c r="R8" s="53"/>
      <c r="S8" s="574" t="s">
        <v>387</v>
      </c>
    </row>
    <row r="9" spans="1:19" s="57" customFormat="1" ht="21" customHeight="1">
      <c r="A9" s="536"/>
      <c r="B9" s="73" t="s">
        <v>166</v>
      </c>
      <c r="C9" s="275"/>
      <c r="D9" s="107"/>
      <c r="E9" s="579">
        <f>+E10</f>
        <v>0</v>
      </c>
      <c r="F9" s="579">
        <f>+F10</f>
        <v>100</v>
      </c>
      <c r="G9" s="579">
        <f>+G10</f>
        <v>0</v>
      </c>
      <c r="H9" s="88"/>
      <c r="I9" s="107"/>
      <c r="J9" s="579">
        <f>+J10</f>
        <v>0</v>
      </c>
      <c r="K9" s="579">
        <f>+K10</f>
        <v>0</v>
      </c>
      <c r="L9" s="579">
        <f>+L10</f>
        <v>0</v>
      </c>
      <c r="M9" s="60"/>
      <c r="N9" s="85"/>
      <c r="O9" s="579">
        <f>SUM(O10)</f>
        <v>0</v>
      </c>
      <c r="P9" s="579">
        <f>SUM(P10)</f>
        <v>0</v>
      </c>
      <c r="Q9" s="579">
        <f>SUM(Q10)</f>
        <v>0</v>
      </c>
      <c r="R9" s="53"/>
      <c r="S9" s="80"/>
    </row>
    <row r="10" spans="1:19" s="57" customFormat="1" ht="12">
      <c r="A10" s="536">
        <v>550</v>
      </c>
      <c r="B10" s="73"/>
      <c r="C10" s="79" t="s">
        <v>167</v>
      </c>
      <c r="D10" s="107">
        <v>1417</v>
      </c>
      <c r="E10" s="153"/>
      <c r="F10" s="153">
        <v>100</v>
      </c>
      <c r="G10" s="153"/>
      <c r="H10" s="88"/>
      <c r="I10" s="107"/>
      <c r="J10" s="153"/>
      <c r="K10" s="153"/>
      <c r="L10" s="153"/>
      <c r="M10" s="60"/>
      <c r="N10" s="85"/>
      <c r="O10" s="153"/>
      <c r="P10" s="153"/>
      <c r="Q10" s="153"/>
      <c r="R10" s="53"/>
      <c r="S10" s="80" t="s">
        <v>165</v>
      </c>
    </row>
    <row r="11" spans="1:19" s="49" customFormat="1" ht="24.75" customHeight="1">
      <c r="A11" s="536"/>
      <c r="B11" s="73" t="s">
        <v>168</v>
      </c>
      <c r="C11" s="22"/>
      <c r="D11" s="107"/>
      <c r="E11" s="579">
        <f>SUM(E12:E13)</f>
        <v>800</v>
      </c>
      <c r="F11" s="579">
        <f>SUM(F12:F13)</f>
        <v>0</v>
      </c>
      <c r="G11" s="579">
        <f>SUM(G12:G13)</f>
        <v>0</v>
      </c>
      <c r="H11" s="88"/>
      <c r="I11" s="107"/>
      <c r="J11" s="579">
        <f>SUM(J12:J13)</f>
        <v>800</v>
      </c>
      <c r="K11" s="579">
        <f>SUM(K12:K13)</f>
        <v>300</v>
      </c>
      <c r="L11" s="579">
        <f>SUM(L12:L13)</f>
        <v>0</v>
      </c>
      <c r="M11" s="149"/>
      <c r="N11" s="85"/>
      <c r="O11" s="579">
        <f>SUM(O12:O13)</f>
        <v>800</v>
      </c>
      <c r="P11" s="579">
        <f>SUM(P12:P13)</f>
        <v>0</v>
      </c>
      <c r="Q11" s="579">
        <f>SUM(Q12:Q13)</f>
        <v>0</v>
      </c>
      <c r="R11" s="119"/>
      <c r="S11" s="80"/>
    </row>
    <row r="12" spans="1:19" s="57" customFormat="1" ht="12">
      <c r="A12" s="536">
        <v>50</v>
      </c>
      <c r="B12" s="73"/>
      <c r="C12" s="79" t="s">
        <v>169</v>
      </c>
      <c r="D12" s="107">
        <v>1906</v>
      </c>
      <c r="E12" s="153">
        <v>800</v>
      </c>
      <c r="F12" s="153"/>
      <c r="G12" s="153"/>
      <c r="H12" s="88"/>
      <c r="I12" s="107">
        <v>1907</v>
      </c>
      <c r="J12" s="153">
        <v>800</v>
      </c>
      <c r="K12" s="153"/>
      <c r="L12" s="153"/>
      <c r="M12" s="60"/>
      <c r="N12" s="85">
        <v>2362</v>
      </c>
      <c r="O12" s="153">
        <v>800</v>
      </c>
      <c r="P12" s="153"/>
      <c r="Q12" s="153"/>
      <c r="R12" s="53"/>
      <c r="S12" s="80" t="s">
        <v>149</v>
      </c>
    </row>
    <row r="13" spans="1:19" s="57" customFormat="1" ht="23.25" customHeight="1">
      <c r="A13" s="536">
        <v>50</v>
      </c>
      <c r="B13" s="73"/>
      <c r="C13" s="381" t="s">
        <v>170</v>
      </c>
      <c r="D13" s="107"/>
      <c r="E13" s="153"/>
      <c r="F13" s="153"/>
      <c r="G13" s="153"/>
      <c r="H13" s="88"/>
      <c r="I13" s="107">
        <v>2363</v>
      </c>
      <c r="J13" s="153"/>
      <c r="K13" s="153">
        <v>300</v>
      </c>
      <c r="L13" s="153"/>
      <c r="M13" s="60"/>
      <c r="N13" s="85"/>
      <c r="O13" s="153"/>
      <c r="P13" s="153"/>
      <c r="Q13" s="153"/>
      <c r="R13" s="53"/>
      <c r="S13" s="80" t="s">
        <v>149</v>
      </c>
    </row>
    <row r="14" spans="1:19" s="49" customFormat="1" ht="24.75" customHeight="1">
      <c r="A14" s="536"/>
      <c r="B14" s="73" t="s">
        <v>171</v>
      </c>
      <c r="C14" s="22"/>
      <c r="D14" s="107"/>
      <c r="E14" s="579">
        <f>SUM(E15:E15)</f>
        <v>0</v>
      </c>
      <c r="F14" s="579">
        <f>SUM(F15:F15)</f>
        <v>0</v>
      </c>
      <c r="G14" s="579">
        <f>SUM(G15:G15)</f>
        <v>0</v>
      </c>
      <c r="H14" s="88"/>
      <c r="I14" s="107"/>
      <c r="J14" s="579">
        <f>SUM(J15:J15)</f>
        <v>2500</v>
      </c>
      <c r="K14" s="579">
        <f>SUM(K15:K15)</f>
        <v>0</v>
      </c>
      <c r="L14" s="579">
        <f>SUM(L15:L15)</f>
        <v>0</v>
      </c>
      <c r="M14" s="149"/>
      <c r="N14" s="85"/>
      <c r="O14" s="579">
        <f>SUM(O15:O15)</f>
        <v>0</v>
      </c>
      <c r="P14" s="579">
        <f>SUM(P15:P15)</f>
        <v>0</v>
      </c>
      <c r="Q14" s="579">
        <f>SUM(Q15:Q15)</f>
        <v>0</v>
      </c>
      <c r="R14" s="119"/>
      <c r="S14" s="80"/>
    </row>
    <row r="15" spans="1:19" s="57" customFormat="1" ht="24">
      <c r="A15" s="536">
        <v>332</v>
      </c>
      <c r="B15" s="73"/>
      <c r="C15" s="79" t="s">
        <v>172</v>
      </c>
      <c r="D15" s="107"/>
      <c r="E15" s="153"/>
      <c r="F15" s="153"/>
      <c r="G15" s="153"/>
      <c r="H15" s="88"/>
      <c r="I15" s="107">
        <v>624</v>
      </c>
      <c r="J15" s="153">
        <v>2500</v>
      </c>
      <c r="K15" s="153"/>
      <c r="L15" s="153"/>
      <c r="M15" s="60"/>
      <c r="N15" s="85"/>
      <c r="O15" s="153"/>
      <c r="P15" s="153"/>
      <c r="Q15" s="153"/>
      <c r="R15" s="53"/>
      <c r="S15" s="80" t="s">
        <v>173</v>
      </c>
    </row>
    <row r="16" spans="1:19" s="22" customFormat="1" ht="24.75" customHeight="1">
      <c r="A16" s="536"/>
      <c r="B16" s="605" t="s">
        <v>16</v>
      </c>
      <c r="C16" s="606"/>
      <c r="D16" s="107"/>
      <c r="E16" s="579">
        <f>SUM(E17:E18)</f>
        <v>1500</v>
      </c>
      <c r="F16" s="579">
        <f>SUM(F17:F18)</f>
        <v>0</v>
      </c>
      <c r="G16" s="579">
        <f>SUM(G17:G18)</f>
        <v>0</v>
      </c>
      <c r="H16" s="132"/>
      <c r="I16" s="107"/>
      <c r="J16" s="579">
        <f>SUM(J17:J18)</f>
        <v>1977</v>
      </c>
      <c r="K16" s="579">
        <f>SUM(K17:K18)</f>
        <v>0</v>
      </c>
      <c r="L16" s="579">
        <f>SUM(L17:L18)</f>
        <v>0</v>
      </c>
      <c r="M16" s="149"/>
      <c r="N16" s="85"/>
      <c r="O16" s="579">
        <f>SUM(O17:O18)</f>
        <v>0</v>
      </c>
      <c r="P16" s="579">
        <f>SUM(P17:P18)</f>
        <v>0</v>
      </c>
      <c r="Q16" s="579">
        <f>SUM(Q17:Q18)</f>
        <v>0</v>
      </c>
      <c r="R16" s="119"/>
      <c r="S16" s="80"/>
    </row>
    <row r="17" spans="1:19" s="57" customFormat="1" ht="24">
      <c r="A17" s="536">
        <v>47</v>
      </c>
      <c r="B17" s="73"/>
      <c r="C17" s="371" t="s">
        <v>174</v>
      </c>
      <c r="D17" s="107"/>
      <c r="E17" s="529"/>
      <c r="F17" s="153"/>
      <c r="G17" s="153"/>
      <c r="H17" s="88"/>
      <c r="I17" s="85">
        <v>2364</v>
      </c>
      <c r="J17" s="529">
        <v>1977</v>
      </c>
      <c r="K17" s="153"/>
      <c r="L17" s="153"/>
      <c r="M17" s="60"/>
      <c r="N17" s="85"/>
      <c r="O17" s="529"/>
      <c r="P17" s="153"/>
      <c r="Q17" s="153"/>
      <c r="R17" s="53"/>
      <c r="S17" s="80" t="s">
        <v>165</v>
      </c>
    </row>
    <row r="18" spans="1:19" s="57" customFormat="1" ht="24">
      <c r="A18" s="536">
        <v>49</v>
      </c>
      <c r="B18" s="73"/>
      <c r="C18" s="371" t="s">
        <v>175</v>
      </c>
      <c r="D18" s="107">
        <v>2365</v>
      </c>
      <c r="E18" s="529">
        <v>1500</v>
      </c>
      <c r="F18" s="153"/>
      <c r="G18" s="153"/>
      <c r="H18" s="88"/>
      <c r="I18" s="107"/>
      <c r="J18" s="529"/>
      <c r="K18" s="153"/>
      <c r="L18" s="153"/>
      <c r="M18" s="60"/>
      <c r="N18" s="85"/>
      <c r="O18" s="529"/>
      <c r="P18" s="153"/>
      <c r="Q18" s="153"/>
      <c r="R18" s="53"/>
      <c r="S18" s="80" t="s">
        <v>165</v>
      </c>
    </row>
    <row r="19" spans="1:19" s="49" customFormat="1" ht="24.75" customHeight="1">
      <c r="A19" s="536"/>
      <c r="B19" s="73" t="s">
        <v>176</v>
      </c>
      <c r="C19" s="58"/>
      <c r="D19" s="107"/>
      <c r="E19" s="579"/>
      <c r="F19" s="579"/>
      <c r="G19" s="579"/>
      <c r="H19" s="88"/>
      <c r="I19" s="107"/>
      <c r="J19" s="579"/>
      <c r="K19" s="579"/>
      <c r="L19" s="579"/>
      <c r="M19" s="149"/>
      <c r="N19" s="85"/>
      <c r="O19" s="579"/>
      <c r="P19" s="579"/>
      <c r="Q19" s="579"/>
      <c r="R19" s="119"/>
      <c r="S19" s="80"/>
    </row>
    <row r="20" spans="1:19" s="49" customFormat="1" ht="15.75" customHeight="1">
      <c r="A20" s="551"/>
      <c r="B20" s="226" t="s">
        <v>177</v>
      </c>
      <c r="C20" s="58"/>
      <c r="D20" s="276"/>
      <c r="E20" s="579">
        <f>SUM(E21:E23)</f>
        <v>2000</v>
      </c>
      <c r="F20" s="579">
        <f>SUM(F21:F23)</f>
        <v>0</v>
      </c>
      <c r="G20" s="579">
        <f>SUM(G21:G23)</f>
        <v>0</v>
      </c>
      <c r="H20" s="229"/>
      <c r="I20" s="276"/>
      <c r="J20" s="579">
        <f>SUM(J21:J23)</f>
        <v>0</v>
      </c>
      <c r="K20" s="579">
        <f>SUM(K21:K23)</f>
        <v>0</v>
      </c>
      <c r="L20" s="579">
        <f>SUM(L21:L23)</f>
        <v>0</v>
      </c>
      <c r="M20" s="149"/>
      <c r="N20" s="230"/>
      <c r="O20" s="579">
        <f>SUM(O21:O23)</f>
        <v>2500</v>
      </c>
      <c r="P20" s="579">
        <f>SUM(P21:P23)</f>
        <v>0</v>
      </c>
      <c r="Q20" s="579">
        <f>SUM(Q21:Q23)</f>
        <v>0</v>
      </c>
      <c r="R20" s="119"/>
      <c r="S20" s="80"/>
    </row>
    <row r="21" spans="1:19" s="24" customFormat="1" ht="36">
      <c r="A21" s="536">
        <v>56</v>
      </c>
      <c r="B21" s="73"/>
      <c r="C21" s="51" t="s">
        <v>441</v>
      </c>
      <c r="D21" s="107"/>
      <c r="E21" s="153"/>
      <c r="F21" s="153"/>
      <c r="G21" s="153"/>
      <c r="H21" s="88"/>
      <c r="I21" s="564"/>
      <c r="J21" s="582"/>
      <c r="K21" s="153"/>
      <c r="L21" s="153"/>
      <c r="M21" s="60"/>
      <c r="N21" s="107">
        <v>859</v>
      </c>
      <c r="O21" s="153">
        <v>2500</v>
      </c>
      <c r="P21" s="153"/>
      <c r="Q21" s="153"/>
      <c r="R21" s="53"/>
      <c r="S21" s="80" t="s">
        <v>178</v>
      </c>
    </row>
    <row r="22" spans="1:19" s="24" customFormat="1" ht="24">
      <c r="A22" s="536">
        <v>59</v>
      </c>
      <c r="B22" s="73"/>
      <c r="C22" s="51" t="s">
        <v>316</v>
      </c>
      <c r="D22" s="107">
        <v>99</v>
      </c>
      <c r="E22" s="153">
        <v>500</v>
      </c>
      <c r="F22" s="153"/>
      <c r="G22" s="153"/>
      <c r="H22" s="88"/>
      <c r="I22" s="107"/>
      <c r="J22" s="153"/>
      <c r="K22" s="153"/>
      <c r="L22" s="153"/>
      <c r="M22" s="60"/>
      <c r="N22" s="107"/>
      <c r="O22" s="153"/>
      <c r="P22" s="153"/>
      <c r="Q22" s="153"/>
      <c r="R22" s="53"/>
      <c r="S22" s="80"/>
    </row>
    <row r="23" spans="1:19" s="24" customFormat="1" ht="12">
      <c r="A23" s="536">
        <v>58</v>
      </c>
      <c r="B23" s="73"/>
      <c r="C23" s="51" t="s">
        <v>179</v>
      </c>
      <c r="D23" s="107">
        <v>2366</v>
      </c>
      <c r="E23" s="153">
        <v>1500</v>
      </c>
      <c r="F23" s="153"/>
      <c r="G23" s="153"/>
      <c r="H23" s="88"/>
      <c r="I23" s="107"/>
      <c r="J23" s="153"/>
      <c r="K23" s="153"/>
      <c r="L23" s="153"/>
      <c r="M23" s="60"/>
      <c r="N23" s="107"/>
      <c r="O23" s="153"/>
      <c r="P23" s="153"/>
      <c r="Q23" s="153"/>
      <c r="R23" s="53"/>
      <c r="S23" s="80"/>
    </row>
    <row r="24" spans="1:19" s="22" customFormat="1" ht="24.75" customHeight="1">
      <c r="A24" s="536"/>
      <c r="B24" s="73" t="s">
        <v>92</v>
      </c>
      <c r="D24" s="107"/>
      <c r="E24" s="579">
        <f>SUM(E25:E32)</f>
        <v>0</v>
      </c>
      <c r="F24" s="579">
        <f>SUM(F25:F32)</f>
        <v>1280</v>
      </c>
      <c r="G24" s="579">
        <f>SUM(G25:G32)</f>
        <v>0</v>
      </c>
      <c r="H24" s="88"/>
      <c r="I24" s="107"/>
      <c r="J24" s="579">
        <f>SUM(J25:J32)</f>
        <v>2510</v>
      </c>
      <c r="K24" s="579">
        <f>SUM(K25:K32)</f>
        <v>2150</v>
      </c>
      <c r="L24" s="579">
        <f>SUM(L25:L32)</f>
        <v>0</v>
      </c>
      <c r="M24" s="149"/>
      <c r="N24" s="85"/>
      <c r="O24" s="579">
        <f>SUM(O25:O32)</f>
        <v>0</v>
      </c>
      <c r="P24" s="579">
        <f>SUM(P25:P32)</f>
        <v>0</v>
      </c>
      <c r="Q24" s="579">
        <f>SUM(Q25:Q32)</f>
        <v>0</v>
      </c>
      <c r="R24" s="119"/>
      <c r="S24" s="80"/>
    </row>
    <row r="25" spans="1:19" s="24" customFormat="1" ht="25.5" customHeight="1">
      <c r="A25" s="536">
        <v>66</v>
      </c>
      <c r="B25" s="73"/>
      <c r="C25" s="372" t="s">
        <v>317</v>
      </c>
      <c r="D25" s="107">
        <v>2367</v>
      </c>
      <c r="E25" s="153"/>
      <c r="F25" s="153">
        <v>330</v>
      </c>
      <c r="G25" s="153"/>
      <c r="H25" s="88"/>
      <c r="I25" s="107"/>
      <c r="J25" s="153"/>
      <c r="K25" s="153"/>
      <c r="L25" s="153"/>
      <c r="M25" s="60"/>
      <c r="N25" s="107"/>
      <c r="O25" s="153"/>
      <c r="P25" s="153"/>
      <c r="Q25" s="153"/>
      <c r="R25" s="53"/>
      <c r="S25" s="80" t="s">
        <v>178</v>
      </c>
    </row>
    <row r="26" spans="1:19" s="24" customFormat="1" ht="12">
      <c r="A26" s="536">
        <v>66</v>
      </c>
      <c r="B26" s="73"/>
      <c r="C26" s="372" t="s">
        <v>180</v>
      </c>
      <c r="D26" s="107"/>
      <c r="E26" s="153"/>
      <c r="F26" s="153"/>
      <c r="G26" s="153"/>
      <c r="H26" s="88"/>
      <c r="I26" s="107">
        <v>2368</v>
      </c>
      <c r="J26" s="153">
        <v>1000</v>
      </c>
      <c r="K26" s="153"/>
      <c r="L26" s="153"/>
      <c r="M26" s="60"/>
      <c r="N26" s="107"/>
      <c r="O26" s="153"/>
      <c r="P26" s="153"/>
      <c r="Q26" s="153"/>
      <c r="R26" s="53"/>
      <c r="S26" s="80" t="s">
        <v>178</v>
      </c>
    </row>
    <row r="27" spans="1:19" s="24" customFormat="1" ht="25.5" customHeight="1">
      <c r="A27" s="536">
        <v>615</v>
      </c>
      <c r="B27" s="73"/>
      <c r="C27" s="28" t="s">
        <v>181</v>
      </c>
      <c r="D27" s="107">
        <v>2369</v>
      </c>
      <c r="E27" s="153"/>
      <c r="F27" s="153">
        <v>100</v>
      </c>
      <c r="G27" s="153"/>
      <c r="H27" s="88"/>
      <c r="I27" s="107"/>
      <c r="J27" s="153"/>
      <c r="K27" s="153"/>
      <c r="L27" s="153"/>
      <c r="M27" s="60"/>
      <c r="N27" s="107"/>
      <c r="O27" s="153"/>
      <c r="P27" s="153"/>
      <c r="Q27" s="153"/>
      <c r="R27" s="53"/>
      <c r="S27" s="80" t="s">
        <v>178</v>
      </c>
    </row>
    <row r="28" spans="1:19" s="24" customFormat="1" ht="12">
      <c r="A28" s="536">
        <v>67</v>
      </c>
      <c r="B28" s="73"/>
      <c r="C28" s="372" t="s">
        <v>182</v>
      </c>
      <c r="D28" s="107"/>
      <c r="E28" s="153"/>
      <c r="F28" s="153"/>
      <c r="G28" s="153"/>
      <c r="H28" s="88"/>
      <c r="I28" s="107">
        <v>2370</v>
      </c>
      <c r="J28" s="153">
        <v>1000</v>
      </c>
      <c r="K28" s="153"/>
      <c r="L28" s="153"/>
      <c r="M28" s="60"/>
      <c r="N28" s="85"/>
      <c r="O28" s="153"/>
      <c r="P28" s="153"/>
      <c r="Q28" s="153"/>
      <c r="R28" s="53"/>
      <c r="S28" s="80" t="s">
        <v>178</v>
      </c>
    </row>
    <row r="29" spans="1:19" s="24" customFormat="1" ht="12">
      <c r="A29" s="536">
        <v>492</v>
      </c>
      <c r="B29" s="73"/>
      <c r="C29" s="51" t="s">
        <v>415</v>
      </c>
      <c r="D29" s="107">
        <v>2465</v>
      </c>
      <c r="E29" s="153"/>
      <c r="F29" s="153">
        <v>350</v>
      </c>
      <c r="G29" s="153"/>
      <c r="H29" s="88"/>
      <c r="I29" s="107">
        <v>2466</v>
      </c>
      <c r="J29" s="153"/>
      <c r="K29" s="153">
        <v>350</v>
      </c>
      <c r="L29" s="153"/>
      <c r="M29" s="60"/>
      <c r="N29" s="85"/>
      <c r="O29" s="153"/>
      <c r="P29" s="153"/>
      <c r="Q29" s="153"/>
      <c r="R29" s="53"/>
      <c r="S29" s="62" t="s">
        <v>178</v>
      </c>
    </row>
    <row r="30" spans="1:19" s="24" customFormat="1" ht="12">
      <c r="A30" s="536">
        <v>454</v>
      </c>
      <c r="B30" s="73"/>
      <c r="C30" s="51" t="s">
        <v>183</v>
      </c>
      <c r="D30" s="107"/>
      <c r="E30" s="153"/>
      <c r="F30" s="153"/>
      <c r="G30" s="153"/>
      <c r="H30" s="88"/>
      <c r="I30" s="107">
        <v>972</v>
      </c>
      <c r="J30" s="153"/>
      <c r="K30" s="153">
        <v>800</v>
      </c>
      <c r="L30" s="153"/>
      <c r="M30" s="60"/>
      <c r="N30" s="85"/>
      <c r="O30" s="153"/>
      <c r="P30" s="153"/>
      <c r="Q30" s="153"/>
      <c r="R30" s="53"/>
      <c r="S30" s="80" t="s">
        <v>149</v>
      </c>
    </row>
    <row r="31" spans="1:19" s="24" customFormat="1" ht="12">
      <c r="A31" s="536">
        <v>455</v>
      </c>
      <c r="B31" s="73"/>
      <c r="C31" s="51" t="s">
        <v>184</v>
      </c>
      <c r="D31" s="107"/>
      <c r="E31" s="153"/>
      <c r="F31" s="153"/>
      <c r="G31" s="153"/>
      <c r="H31" s="88"/>
      <c r="I31" s="107">
        <v>1482</v>
      </c>
      <c r="J31" s="153">
        <v>510</v>
      </c>
      <c r="K31" s="153"/>
      <c r="L31" s="153"/>
      <c r="M31" s="60"/>
      <c r="N31" s="107"/>
      <c r="O31" s="153"/>
      <c r="P31" s="153"/>
      <c r="Q31" s="153"/>
      <c r="R31" s="53"/>
      <c r="S31" s="80" t="s">
        <v>149</v>
      </c>
    </row>
    <row r="32" spans="1:19" s="24" customFormat="1" ht="12">
      <c r="A32" s="536">
        <v>24</v>
      </c>
      <c r="B32" s="73"/>
      <c r="C32" s="51" t="s">
        <v>416</v>
      </c>
      <c r="D32" s="107">
        <v>2467</v>
      </c>
      <c r="E32" s="153"/>
      <c r="F32" s="153">
        <v>500</v>
      </c>
      <c r="G32" s="153"/>
      <c r="H32" s="88"/>
      <c r="I32" s="107">
        <v>2468</v>
      </c>
      <c r="J32" s="153"/>
      <c r="K32" s="153">
        <v>1000</v>
      </c>
      <c r="L32" s="153"/>
      <c r="M32" s="60"/>
      <c r="N32" s="107"/>
      <c r="O32" s="153"/>
      <c r="P32" s="153"/>
      <c r="Q32" s="153"/>
      <c r="R32" s="53"/>
      <c r="S32" s="80"/>
    </row>
    <row r="33" spans="1:19" s="24" customFormat="1" ht="24" customHeight="1">
      <c r="A33" s="536"/>
      <c r="B33" s="73" t="s">
        <v>93</v>
      </c>
      <c r="C33" s="51"/>
      <c r="D33" s="107"/>
      <c r="E33" s="579">
        <f>SUM(E34:E37)</f>
        <v>900</v>
      </c>
      <c r="F33" s="579">
        <f>SUM(F34:F37)</f>
        <v>0</v>
      </c>
      <c r="G33" s="579">
        <f>SUM(G34:G37)</f>
        <v>0</v>
      </c>
      <c r="H33" s="88"/>
      <c r="I33" s="85"/>
      <c r="J33" s="579">
        <f>SUM(J34:J37)</f>
        <v>500</v>
      </c>
      <c r="K33" s="579">
        <f>SUM(K34:K37)</f>
        <v>0</v>
      </c>
      <c r="L33" s="579">
        <f>SUM(L34:L37)</f>
        <v>0</v>
      </c>
      <c r="M33" s="60"/>
      <c r="N33" s="85"/>
      <c r="O33" s="579">
        <f>SUM(O34:O37)</f>
        <v>0</v>
      </c>
      <c r="P33" s="579">
        <f>SUM(P34:P37)</f>
        <v>0</v>
      </c>
      <c r="Q33" s="579">
        <f>SUM(Q34:Q37)</f>
        <v>0</v>
      </c>
      <c r="R33" s="53"/>
      <c r="S33" s="80"/>
    </row>
    <row r="34" spans="1:19" s="531" customFormat="1" ht="12">
      <c r="A34" s="536">
        <v>599</v>
      </c>
      <c r="B34" s="270"/>
      <c r="C34" s="517" t="s">
        <v>340</v>
      </c>
      <c r="D34" s="107"/>
      <c r="E34" s="153"/>
      <c r="F34" s="153"/>
      <c r="G34" s="153"/>
      <c r="H34" s="88"/>
      <c r="I34" s="85"/>
      <c r="J34" s="153"/>
      <c r="K34" s="153"/>
      <c r="L34" s="153"/>
      <c r="M34" s="529"/>
      <c r="N34" s="85"/>
      <c r="O34" s="153"/>
      <c r="P34" s="153"/>
      <c r="Q34" s="153"/>
      <c r="R34" s="527"/>
      <c r="S34" s="374" t="s">
        <v>149</v>
      </c>
    </row>
    <row r="35" spans="1:19" s="531" customFormat="1" ht="12">
      <c r="A35" s="536"/>
      <c r="B35" s="270"/>
      <c r="C35" s="570" t="s">
        <v>338</v>
      </c>
      <c r="D35" s="107">
        <v>2371</v>
      </c>
      <c r="E35" s="153">
        <v>400</v>
      </c>
      <c r="F35" s="153"/>
      <c r="G35" s="153"/>
      <c r="H35" s="88"/>
      <c r="I35" s="85"/>
      <c r="J35" s="153"/>
      <c r="K35" s="153"/>
      <c r="L35" s="153"/>
      <c r="M35" s="529"/>
      <c r="N35" s="85"/>
      <c r="O35" s="153"/>
      <c r="P35" s="153"/>
      <c r="Q35" s="153"/>
      <c r="R35" s="527"/>
      <c r="S35" s="374" t="s">
        <v>149</v>
      </c>
    </row>
    <row r="36" spans="1:19" s="531" customFormat="1" ht="12">
      <c r="A36" s="536"/>
      <c r="B36" s="270"/>
      <c r="C36" s="570" t="s">
        <v>331</v>
      </c>
      <c r="D36" s="107">
        <v>1909</v>
      </c>
      <c r="E36" s="153">
        <v>500</v>
      </c>
      <c r="F36" s="153"/>
      <c r="G36" s="153"/>
      <c r="H36" s="88"/>
      <c r="I36" s="85"/>
      <c r="J36" s="153"/>
      <c r="K36" s="153"/>
      <c r="L36" s="153"/>
      <c r="M36" s="529"/>
      <c r="N36" s="85"/>
      <c r="O36" s="153"/>
      <c r="P36" s="153"/>
      <c r="Q36" s="153"/>
      <c r="R36" s="527"/>
      <c r="S36" s="374" t="s">
        <v>149</v>
      </c>
    </row>
    <row r="37" spans="1:19" s="531" customFormat="1" ht="12">
      <c r="A37" s="536"/>
      <c r="B37" s="270"/>
      <c r="C37" s="570" t="s">
        <v>339</v>
      </c>
      <c r="D37" s="107"/>
      <c r="E37" s="153"/>
      <c r="F37" s="153"/>
      <c r="G37" s="153"/>
      <c r="H37" s="88"/>
      <c r="I37" s="107">
        <v>2373</v>
      </c>
      <c r="J37" s="153">
        <v>500</v>
      </c>
      <c r="K37" s="153"/>
      <c r="L37" s="153"/>
      <c r="M37" s="529"/>
      <c r="N37" s="85"/>
      <c r="O37" s="153"/>
      <c r="P37" s="153"/>
      <c r="Q37" s="153"/>
      <c r="R37" s="527"/>
      <c r="S37" s="374" t="s">
        <v>149</v>
      </c>
    </row>
    <row r="38" spans="1:19" s="17" customFormat="1" ht="31.5" customHeight="1">
      <c r="A38" s="537"/>
      <c r="B38" s="74"/>
      <c r="C38" s="59"/>
      <c r="D38" s="92"/>
      <c r="E38" s="138">
        <f>E11+E14+E16+E20+E24+E33+E9+E7</f>
        <v>7000</v>
      </c>
      <c r="F38" s="138">
        <f>F11+F14+F16+F20+F24+F33+F9+F7</f>
        <v>1380</v>
      </c>
      <c r="G38" s="138">
        <f>G11+G14+G16+G20+G24+G33+G9+G7</f>
        <v>0</v>
      </c>
      <c r="H38" s="385"/>
      <c r="I38" s="86"/>
      <c r="J38" s="138">
        <f>J11+J14+J16+J20+J24+J33+J9+J7</f>
        <v>8287</v>
      </c>
      <c r="K38" s="138">
        <f>K11+K14+K16+K20+K24+K33+K9+K7</f>
        <v>2450</v>
      </c>
      <c r="L38" s="138">
        <f>L11+L14+L16+L20+L24+L33+L9+L7</f>
        <v>0</v>
      </c>
      <c r="M38" s="142"/>
      <c r="N38" s="86"/>
      <c r="O38" s="138">
        <f>O11+O14+O16+O20+O24+O33+O9+O7</f>
        <v>3300</v>
      </c>
      <c r="P38" s="138">
        <f>P11+P14+P16+P20+P24+P33+P9+P7</f>
        <v>0</v>
      </c>
      <c r="Q38" s="138">
        <f>Q11+Q14+Q16+Q20+Q24+Q33+Q9+Q7</f>
        <v>0</v>
      </c>
      <c r="R38" s="144"/>
      <c r="S38" s="121"/>
    </row>
    <row r="39" spans="1:19" s="17" customFormat="1" ht="12.75" customHeight="1">
      <c r="A39" s="535"/>
      <c r="B39" s="293"/>
      <c r="C39" s="292"/>
      <c r="D39" s="559"/>
      <c r="E39" s="170"/>
      <c r="F39" s="170"/>
      <c r="G39" s="170"/>
      <c r="H39" s="113"/>
      <c r="I39" s="114"/>
      <c r="J39" s="170"/>
      <c r="K39" s="170"/>
      <c r="L39" s="170"/>
      <c r="M39" s="144"/>
      <c r="N39" s="114"/>
      <c r="O39" s="170"/>
      <c r="P39" s="170"/>
      <c r="Q39" s="170"/>
      <c r="R39" s="144"/>
      <c r="S39" s="169"/>
    </row>
    <row r="40" spans="1:19" s="17" customFormat="1" ht="12.75" customHeight="1">
      <c r="A40" s="535"/>
      <c r="B40" s="293"/>
      <c r="C40" s="292" t="s">
        <v>310</v>
      </c>
      <c r="D40" s="559"/>
      <c r="E40" s="170"/>
      <c r="F40" s="170"/>
      <c r="G40" s="170"/>
      <c r="H40" s="113"/>
      <c r="I40" s="114"/>
      <c r="J40" s="170"/>
      <c r="K40" s="170"/>
      <c r="L40" s="170"/>
      <c r="M40" s="144"/>
      <c r="N40" s="114"/>
      <c r="O40" s="170"/>
      <c r="P40" s="170"/>
      <c r="Q40" s="170"/>
      <c r="R40" s="144"/>
      <c r="S40" s="169"/>
    </row>
    <row r="41" spans="1:21" s="405" customFormat="1" ht="24" customHeight="1">
      <c r="A41" s="552"/>
      <c r="B41" s="404"/>
      <c r="C41" s="521" t="s">
        <v>364</v>
      </c>
      <c r="D41" s="560"/>
      <c r="E41" s="375"/>
      <c r="F41" s="375"/>
      <c r="G41" s="375"/>
      <c r="H41" s="375"/>
      <c r="I41" s="560"/>
      <c r="J41" s="375"/>
      <c r="K41" s="375"/>
      <c r="L41" s="375"/>
      <c r="M41" s="375"/>
      <c r="N41" s="560"/>
      <c r="O41" s="375"/>
      <c r="P41" s="375"/>
      <c r="Q41" s="375"/>
      <c r="R41" s="375"/>
      <c r="S41" s="375"/>
      <c r="T41" s="375"/>
      <c r="U41" s="375"/>
    </row>
    <row r="42" spans="1:21" s="405" customFormat="1" ht="12.75">
      <c r="A42" s="552"/>
      <c r="B42" s="404"/>
      <c r="C42" s="521" t="s">
        <v>365</v>
      </c>
      <c r="D42" s="560"/>
      <c r="E42" s="375"/>
      <c r="F42" s="375"/>
      <c r="G42" s="375"/>
      <c r="H42" s="375"/>
      <c r="I42" s="560"/>
      <c r="J42" s="375"/>
      <c r="K42" s="375"/>
      <c r="L42" s="375"/>
      <c r="M42" s="375"/>
      <c r="N42" s="560"/>
      <c r="O42" s="375"/>
      <c r="P42" s="375"/>
      <c r="Q42" s="375"/>
      <c r="R42" s="375"/>
      <c r="S42" s="375"/>
      <c r="T42" s="375"/>
      <c r="U42" s="375"/>
    </row>
    <row r="43" spans="2:21" ht="12.75">
      <c r="B43" s="294"/>
      <c r="C43" s="375" t="s">
        <v>366</v>
      </c>
      <c r="D43" s="560"/>
      <c r="E43" s="375"/>
      <c r="F43" s="375"/>
      <c r="G43" s="375"/>
      <c r="H43" s="375"/>
      <c r="I43" s="560"/>
      <c r="J43" s="375"/>
      <c r="K43" s="375"/>
      <c r="L43" s="375"/>
      <c r="M43" s="375"/>
      <c r="N43" s="560"/>
      <c r="O43" s="375"/>
      <c r="P43" s="375"/>
      <c r="Q43" s="375"/>
      <c r="R43" s="375"/>
      <c r="S43" s="375"/>
      <c r="T43" s="375"/>
      <c r="U43" s="375"/>
    </row>
    <row r="44" spans="2:21" ht="12.75">
      <c r="B44" s="294"/>
      <c r="C44" s="375" t="s">
        <v>367</v>
      </c>
      <c r="D44" s="560"/>
      <c r="E44" s="375"/>
      <c r="F44" s="375"/>
      <c r="G44" s="375"/>
      <c r="H44" s="375"/>
      <c r="I44" s="560"/>
      <c r="J44" s="375"/>
      <c r="K44" s="375"/>
      <c r="L44" s="375"/>
      <c r="M44" s="375"/>
      <c r="N44" s="560"/>
      <c r="O44" s="375"/>
      <c r="P44" s="375"/>
      <c r="Q44" s="375"/>
      <c r="R44" s="375"/>
      <c r="S44" s="375"/>
      <c r="T44" s="375"/>
      <c r="U44" s="375"/>
    </row>
    <row r="45" spans="2:21" ht="12.75">
      <c r="B45" s="294"/>
      <c r="C45" s="375" t="s">
        <v>368</v>
      </c>
      <c r="D45" s="560"/>
      <c r="E45" s="375"/>
      <c r="F45" s="375"/>
      <c r="G45" s="375"/>
      <c r="H45" s="375"/>
      <c r="I45" s="560"/>
      <c r="J45" s="375"/>
      <c r="K45" s="375"/>
      <c r="L45" s="375"/>
      <c r="M45" s="375"/>
      <c r="N45" s="560"/>
      <c r="O45" s="375"/>
      <c r="P45" s="375"/>
      <c r="Q45" s="375"/>
      <c r="R45" s="375"/>
      <c r="S45" s="375"/>
      <c r="T45" s="375"/>
      <c r="U45" s="375"/>
    </row>
    <row r="46" spans="2:21" ht="12.75">
      <c r="B46" s="294"/>
      <c r="C46" s="375" t="s">
        <v>369</v>
      </c>
      <c r="D46" s="560"/>
      <c r="E46" s="375"/>
      <c r="F46" s="375"/>
      <c r="G46" s="375"/>
      <c r="H46" s="375"/>
      <c r="I46" s="560"/>
      <c r="J46" s="375"/>
      <c r="K46" s="375"/>
      <c r="L46" s="375"/>
      <c r="M46" s="375"/>
      <c r="N46" s="560"/>
      <c r="O46" s="375"/>
      <c r="P46" s="375"/>
      <c r="Q46" s="375"/>
      <c r="R46" s="375"/>
      <c r="S46" s="375"/>
      <c r="T46" s="375"/>
      <c r="U46" s="375"/>
    </row>
    <row r="47" spans="2:21" ht="12.75">
      <c r="B47" s="294"/>
      <c r="C47" s="375" t="s">
        <v>370</v>
      </c>
      <c r="D47" s="560"/>
      <c r="E47" s="375"/>
      <c r="F47" s="375"/>
      <c r="G47" s="375"/>
      <c r="H47" s="375"/>
      <c r="I47" s="560"/>
      <c r="J47" s="375"/>
      <c r="K47" s="375"/>
      <c r="L47" s="375"/>
      <c r="M47" s="375"/>
      <c r="N47" s="560"/>
      <c r="O47" s="375"/>
      <c r="P47" s="375"/>
      <c r="Q47" s="375"/>
      <c r="R47" s="375"/>
      <c r="S47" s="375"/>
      <c r="T47" s="375"/>
      <c r="U47" s="375"/>
    </row>
    <row r="48" spans="2:21" ht="12.75">
      <c r="B48" s="294"/>
      <c r="C48" s="375" t="s">
        <v>371</v>
      </c>
      <c r="D48" s="560"/>
      <c r="E48" s="375"/>
      <c r="F48" s="375"/>
      <c r="G48" s="375"/>
      <c r="H48" s="375"/>
      <c r="I48" s="560"/>
      <c r="J48" s="375"/>
      <c r="K48" s="375"/>
      <c r="L48" s="375"/>
      <c r="M48" s="375"/>
      <c r="N48" s="560"/>
      <c r="O48" s="375"/>
      <c r="P48" s="375"/>
      <c r="Q48" s="375"/>
      <c r="R48" s="375"/>
      <c r="S48" s="375"/>
      <c r="T48" s="375"/>
      <c r="U48" s="375"/>
    </row>
    <row r="49" spans="3:21" ht="12.75">
      <c r="C49" s="375" t="s">
        <v>372</v>
      </c>
      <c r="D49" s="560"/>
      <c r="E49" s="375"/>
      <c r="F49" s="375"/>
      <c r="G49" s="375"/>
      <c r="H49" s="375"/>
      <c r="I49" s="560"/>
      <c r="J49" s="375"/>
      <c r="K49" s="375"/>
      <c r="L49" s="375"/>
      <c r="M49" s="375"/>
      <c r="N49" s="560"/>
      <c r="O49" s="375"/>
      <c r="P49" s="375"/>
      <c r="Q49" s="375"/>
      <c r="R49" s="375"/>
      <c r="S49" s="375"/>
      <c r="T49" s="375"/>
      <c r="U49" s="375"/>
    </row>
    <row r="50" spans="2:21" ht="12.75" customHeight="1">
      <c r="B50" s="294"/>
      <c r="C50" s="375" t="s">
        <v>373</v>
      </c>
      <c r="D50" s="560"/>
      <c r="E50" s="375"/>
      <c r="F50" s="375"/>
      <c r="G50" s="375"/>
      <c r="H50" s="375"/>
      <c r="I50" s="560"/>
      <c r="J50" s="375"/>
      <c r="K50" s="375"/>
      <c r="L50" s="375"/>
      <c r="M50" s="375"/>
      <c r="N50" s="560"/>
      <c r="O50" s="375"/>
      <c r="P50" s="375"/>
      <c r="Q50" s="375"/>
      <c r="R50" s="375"/>
      <c r="S50" s="375"/>
      <c r="T50" s="375"/>
      <c r="U50" s="375"/>
    </row>
    <row r="52" ht="12.75">
      <c r="C52" s="375" t="s">
        <v>374</v>
      </c>
    </row>
  </sheetData>
  <mergeCells count="1">
    <mergeCell ref="B16:C16"/>
  </mergeCells>
  <printOptions gridLines="1" horizontalCentered="1"/>
  <pageMargins left="0.3937007874015748" right="0.3937007874015748" top="0.5905511811023623" bottom="0.61" header="0.5118110236220472" footer="0.31"/>
  <pageSetup firstPageNumber="9" useFirstPageNumber="1" horizontalDpi="600" verticalDpi="600" orientation="landscape" paperSize="9" scale="65" r:id="rId1"/>
  <headerFooter alignWithMargins="0">
    <oddFooter>&amp;R&amp;"Times New Roman,Grassetto"&amp;14&amp;P</oddFooter>
  </headerFooter>
  <rowBreaks count="1" manualBreakCount="1">
    <brk id="3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54"/>
  <sheetViews>
    <sheetView zoomScale="75" zoomScaleNormal="75" workbookViewId="0" topLeftCell="B1">
      <selection activeCell="B1" sqref="B1"/>
    </sheetView>
  </sheetViews>
  <sheetFormatPr defaultColWidth="9.140625" defaultRowHeight="12.75"/>
  <cols>
    <col min="1" max="1" width="5.7109375" style="231" hidden="1" customWidth="1"/>
    <col min="2" max="2" width="4.28125" style="21" customWidth="1"/>
    <col min="3" max="3" width="49.421875" style="56" customWidth="1"/>
    <col min="4" max="4" width="6.28125" style="231" hidden="1" customWidth="1"/>
    <col min="5" max="7" width="8.7109375" style="135" customWidth="1"/>
    <col min="8" max="8" width="8.28125" style="87" hidden="1" customWidth="1"/>
    <col min="9" max="9" width="6.28125" style="231" hidden="1" customWidth="1"/>
    <col min="10" max="10" width="9.421875" style="8" bestFit="1" customWidth="1"/>
    <col min="11" max="11" width="9.140625" style="8" bestFit="1" customWidth="1"/>
    <col min="12" max="12" width="8.8515625" style="8" customWidth="1"/>
    <col min="13" max="13" width="8.28125" style="8" hidden="1" customWidth="1"/>
    <col min="14" max="14" width="6.28125" style="231" customWidth="1"/>
    <col min="15" max="15" width="9.421875" style="8" customWidth="1"/>
    <col min="16" max="16" width="8.28125" style="8" customWidth="1"/>
    <col min="17" max="17" width="8.8515625" style="8" customWidth="1"/>
    <col min="18" max="18" width="8.28125" style="8" hidden="1" customWidth="1"/>
    <col min="19" max="19" width="26.00390625" style="39" customWidth="1"/>
    <col min="20" max="16384" width="9.140625" style="3" customWidth="1"/>
  </cols>
  <sheetData>
    <row r="1" spans="1:19" s="15" customFormat="1" ht="19.5">
      <c r="A1" s="89"/>
      <c r="B1" s="103" t="s">
        <v>295</v>
      </c>
      <c r="C1" s="44"/>
      <c r="D1" s="89"/>
      <c r="E1" s="122"/>
      <c r="F1" s="122"/>
      <c r="G1" s="122"/>
      <c r="H1" s="81"/>
      <c r="I1" s="89"/>
      <c r="J1" s="14"/>
      <c r="K1" s="14"/>
      <c r="L1" s="14"/>
      <c r="M1" s="14"/>
      <c r="N1" s="89"/>
      <c r="O1" s="14"/>
      <c r="P1" s="14"/>
      <c r="Q1" s="14"/>
      <c r="R1" s="14"/>
      <c r="S1" s="40"/>
    </row>
    <row r="2" spans="1:19" s="1" customFormat="1" ht="19.5">
      <c r="A2" s="89"/>
      <c r="B2" s="103" t="s">
        <v>299</v>
      </c>
      <c r="C2" s="45"/>
      <c r="D2" s="89"/>
      <c r="E2" s="123"/>
      <c r="F2" s="123"/>
      <c r="G2" s="124"/>
      <c r="H2" s="81"/>
      <c r="I2" s="89"/>
      <c r="J2" s="19"/>
      <c r="K2" s="19"/>
      <c r="L2" s="6"/>
      <c r="M2" s="6"/>
      <c r="N2" s="89"/>
      <c r="O2" s="19"/>
      <c r="P2" s="19"/>
      <c r="Q2" s="6"/>
      <c r="R2" s="6"/>
      <c r="S2" s="41"/>
    </row>
    <row r="3" spans="1:19" s="2" customFormat="1" ht="12.75">
      <c r="A3" s="228"/>
      <c r="B3" s="50"/>
      <c r="C3" s="46"/>
      <c r="D3" s="228"/>
      <c r="E3" s="125"/>
      <c r="F3" s="125"/>
      <c r="G3" s="125"/>
      <c r="H3" s="82"/>
      <c r="I3" s="228"/>
      <c r="J3" s="7"/>
      <c r="K3" s="7"/>
      <c r="L3" s="7"/>
      <c r="M3" s="7"/>
      <c r="N3" s="228"/>
      <c r="O3" s="7"/>
      <c r="P3" s="7"/>
      <c r="Q3" s="35"/>
      <c r="R3" s="7"/>
      <c r="S3" s="38" t="s">
        <v>47</v>
      </c>
    </row>
    <row r="4" spans="1:19" s="209" customFormat="1" ht="12.75">
      <c r="A4" s="550"/>
      <c r="B4" s="203"/>
      <c r="C4" s="204"/>
      <c r="D4" s="550"/>
      <c r="E4" s="189">
        <v>2001</v>
      </c>
      <c r="F4" s="192"/>
      <c r="G4" s="193"/>
      <c r="H4" s="221"/>
      <c r="I4" s="550"/>
      <c r="J4" s="189">
        <v>2002</v>
      </c>
      <c r="K4" s="192"/>
      <c r="L4" s="193"/>
      <c r="M4" s="207"/>
      <c r="N4" s="550"/>
      <c r="O4" s="189">
        <v>2003</v>
      </c>
      <c r="P4" s="192"/>
      <c r="Q4" s="193"/>
      <c r="R4" s="207"/>
      <c r="S4" s="208"/>
    </row>
    <row r="5" spans="1:19" ht="39" customHeight="1">
      <c r="A5" s="224"/>
      <c r="B5" s="155" t="s">
        <v>130</v>
      </c>
      <c r="C5" s="180"/>
      <c r="D5" s="224"/>
      <c r="E5" s="519" t="s">
        <v>48</v>
      </c>
      <c r="F5" s="129"/>
      <c r="G5" s="186"/>
      <c r="H5" s="112"/>
      <c r="I5" s="224"/>
      <c r="J5" s="18" t="s">
        <v>48</v>
      </c>
      <c r="K5" s="12"/>
      <c r="L5" s="186"/>
      <c r="M5" s="116"/>
      <c r="N5" s="224"/>
      <c r="O5" s="18" t="s">
        <v>48</v>
      </c>
      <c r="P5" s="12"/>
      <c r="Q5" s="186"/>
      <c r="R5" s="116"/>
      <c r="S5" s="47" t="s">
        <v>131</v>
      </c>
    </row>
    <row r="6" spans="1:19" s="21" customFormat="1" ht="51">
      <c r="A6" s="555" t="s">
        <v>132</v>
      </c>
      <c r="B6" s="13"/>
      <c r="C6" s="48"/>
      <c r="D6" s="227" t="s">
        <v>133</v>
      </c>
      <c r="E6" s="130" t="s">
        <v>134</v>
      </c>
      <c r="F6" s="130" t="s">
        <v>51</v>
      </c>
      <c r="G6" s="131" t="s">
        <v>52</v>
      </c>
      <c r="H6" s="113"/>
      <c r="I6" s="227" t="s">
        <v>133</v>
      </c>
      <c r="J6" s="130" t="s">
        <v>134</v>
      </c>
      <c r="K6" s="20" t="s">
        <v>51</v>
      </c>
      <c r="L6" s="131" t="s">
        <v>52</v>
      </c>
      <c r="M6" s="118"/>
      <c r="N6" s="227" t="s">
        <v>133</v>
      </c>
      <c r="O6" s="130" t="s">
        <v>134</v>
      </c>
      <c r="P6" s="20" t="s">
        <v>51</v>
      </c>
      <c r="Q6" s="131" t="s">
        <v>52</v>
      </c>
      <c r="R6" s="118"/>
      <c r="S6" s="63"/>
    </row>
    <row r="7" spans="1:19" s="22" customFormat="1" ht="24.75" customHeight="1">
      <c r="A7" s="536"/>
      <c r="B7" s="73" t="s">
        <v>94</v>
      </c>
      <c r="D7" s="85"/>
      <c r="E7" s="579">
        <f>SUM(E8:E10)</f>
        <v>0</v>
      </c>
      <c r="F7" s="579">
        <f>SUM(F8:F10)</f>
        <v>1200</v>
      </c>
      <c r="G7" s="579">
        <f>SUM(G8:G10)</f>
        <v>3000</v>
      </c>
      <c r="H7" s="115"/>
      <c r="I7" s="85"/>
      <c r="J7" s="579">
        <f>SUM(J8:J10)</f>
        <v>0</v>
      </c>
      <c r="K7" s="579">
        <f>SUM(K8:K10)</f>
        <v>1000</v>
      </c>
      <c r="L7" s="579">
        <f>SUM(L8:L10)</f>
        <v>0</v>
      </c>
      <c r="M7" s="119"/>
      <c r="N7" s="85"/>
      <c r="O7" s="579">
        <f>SUM(O8:O10)</f>
        <v>0</v>
      </c>
      <c r="P7" s="579">
        <f>SUM(P8:P10)</f>
        <v>1000</v>
      </c>
      <c r="Q7" s="579">
        <f>SUM(Q8:Q10)</f>
        <v>1500</v>
      </c>
      <c r="R7" s="119"/>
      <c r="S7" s="253"/>
    </row>
    <row r="8" spans="1:19" s="24" customFormat="1" ht="45">
      <c r="A8" s="536">
        <v>68</v>
      </c>
      <c r="B8" s="73"/>
      <c r="C8" s="372" t="s">
        <v>7</v>
      </c>
      <c r="D8" s="85">
        <v>115</v>
      </c>
      <c r="E8" s="153"/>
      <c r="F8" s="153"/>
      <c r="G8" s="153">
        <v>3000</v>
      </c>
      <c r="H8" s="115"/>
      <c r="I8" s="85">
        <v>116</v>
      </c>
      <c r="J8" s="153"/>
      <c r="K8" s="153">
        <v>1000</v>
      </c>
      <c r="L8" s="153"/>
      <c r="M8" s="53"/>
      <c r="N8" s="85">
        <v>2374</v>
      </c>
      <c r="O8" s="153"/>
      <c r="P8" s="153">
        <v>1000</v>
      </c>
      <c r="Q8" s="153">
        <v>1500</v>
      </c>
      <c r="R8" s="53"/>
      <c r="S8" s="384" t="s">
        <v>186</v>
      </c>
    </row>
    <row r="9" spans="1:19" s="57" customFormat="1" ht="24">
      <c r="A9" s="536">
        <v>69</v>
      </c>
      <c r="B9" s="73"/>
      <c r="C9" s="509" t="s">
        <v>341</v>
      </c>
      <c r="D9" s="85">
        <v>117</v>
      </c>
      <c r="E9" s="153"/>
      <c r="F9" s="153">
        <v>500</v>
      </c>
      <c r="G9" s="153"/>
      <c r="H9" s="115"/>
      <c r="I9" s="85"/>
      <c r="J9" s="153"/>
      <c r="K9" s="153"/>
      <c r="L9" s="153"/>
      <c r="M9" s="53"/>
      <c r="N9" s="85"/>
      <c r="O9" s="153"/>
      <c r="P9" s="153"/>
      <c r="Q9" s="153"/>
      <c r="R9" s="53"/>
      <c r="S9" s="80" t="s">
        <v>187</v>
      </c>
    </row>
    <row r="10" spans="1:19" s="57" customFormat="1" ht="12">
      <c r="A10" s="536">
        <v>567</v>
      </c>
      <c r="B10" s="73"/>
      <c r="C10" s="24" t="s">
        <v>428</v>
      </c>
      <c r="D10" s="85">
        <v>1484</v>
      </c>
      <c r="E10" s="153"/>
      <c r="F10" s="153">
        <v>700</v>
      </c>
      <c r="G10" s="153"/>
      <c r="H10" s="115"/>
      <c r="I10" s="85"/>
      <c r="J10" s="153"/>
      <c r="K10" s="153"/>
      <c r="L10" s="153"/>
      <c r="M10" s="53"/>
      <c r="N10" s="85"/>
      <c r="O10" s="153"/>
      <c r="P10" s="153"/>
      <c r="Q10" s="153"/>
      <c r="R10" s="53"/>
      <c r="S10" s="80" t="s">
        <v>187</v>
      </c>
    </row>
    <row r="11" spans="1:19" s="49" customFormat="1" ht="38.25" customHeight="1">
      <c r="A11" s="536"/>
      <c r="B11" s="605" t="s">
        <v>301</v>
      </c>
      <c r="C11" s="607"/>
      <c r="D11" s="85"/>
      <c r="E11" s="579">
        <f>SUM(E12:E16)</f>
        <v>3000</v>
      </c>
      <c r="F11" s="579">
        <f>SUM(F12:F16)</f>
        <v>100</v>
      </c>
      <c r="G11" s="579">
        <f>SUM(G12:G16)</f>
        <v>0</v>
      </c>
      <c r="H11" s="115"/>
      <c r="I11" s="85"/>
      <c r="J11" s="579">
        <f>SUM(J12:J16)</f>
        <v>3500</v>
      </c>
      <c r="K11" s="579">
        <f>SUM(K12:K16)</f>
        <v>450</v>
      </c>
      <c r="L11" s="579">
        <f>SUM(L12:L16)</f>
        <v>0</v>
      </c>
      <c r="M11" s="119"/>
      <c r="N11" s="85"/>
      <c r="O11" s="579">
        <f>SUM(O12:O16)</f>
        <v>3500</v>
      </c>
      <c r="P11" s="579">
        <f>SUM(P12:P16)</f>
        <v>550</v>
      </c>
      <c r="Q11" s="579">
        <f>SUM(Q12:Q16)</f>
        <v>0</v>
      </c>
      <c r="R11" s="119"/>
      <c r="S11" s="80"/>
    </row>
    <row r="12" spans="1:19" s="57" customFormat="1" ht="12">
      <c r="A12" s="536">
        <v>211</v>
      </c>
      <c r="B12" s="73"/>
      <c r="C12" s="517" t="s">
        <v>312</v>
      </c>
      <c r="D12" s="85">
        <v>2375</v>
      </c>
      <c r="E12" s="153">
        <v>3000</v>
      </c>
      <c r="F12" s="153"/>
      <c r="G12" s="153"/>
      <c r="H12" s="115"/>
      <c r="I12" s="85">
        <v>2376</v>
      </c>
      <c r="J12" s="153">
        <v>2000</v>
      </c>
      <c r="K12" s="153"/>
      <c r="L12" s="153"/>
      <c r="M12" s="53"/>
      <c r="N12" s="85">
        <v>2377</v>
      </c>
      <c r="O12" s="153">
        <v>2000</v>
      </c>
      <c r="P12" s="153"/>
      <c r="Q12" s="153"/>
      <c r="R12" s="53"/>
      <c r="S12" s="80" t="s">
        <v>187</v>
      </c>
    </row>
    <row r="13" spans="1:19" s="57" customFormat="1" ht="24">
      <c r="A13" s="536">
        <v>75</v>
      </c>
      <c r="B13" s="73"/>
      <c r="C13" s="509" t="s">
        <v>429</v>
      </c>
      <c r="D13" s="85"/>
      <c r="E13" s="153"/>
      <c r="F13" s="153"/>
      <c r="G13" s="153"/>
      <c r="H13" s="115"/>
      <c r="I13" s="85"/>
      <c r="J13" s="153"/>
      <c r="K13" s="153"/>
      <c r="L13" s="153"/>
      <c r="M13" s="53"/>
      <c r="N13" s="85">
        <v>126</v>
      </c>
      <c r="O13" s="153"/>
      <c r="P13" s="153">
        <v>450</v>
      </c>
      <c r="Q13" s="153"/>
      <c r="R13" s="53"/>
      <c r="S13" s="80" t="s">
        <v>187</v>
      </c>
    </row>
    <row r="14" spans="1:19" s="57" customFormat="1" ht="12">
      <c r="A14" s="536">
        <v>437</v>
      </c>
      <c r="B14" s="73"/>
      <c r="C14" s="51" t="s">
        <v>430</v>
      </c>
      <c r="D14" s="85"/>
      <c r="E14" s="153"/>
      <c r="F14" s="153"/>
      <c r="G14" s="153"/>
      <c r="H14" s="115"/>
      <c r="I14" s="85">
        <v>1423</v>
      </c>
      <c r="J14" s="153"/>
      <c r="K14" s="153">
        <v>350</v>
      </c>
      <c r="L14" s="153"/>
      <c r="M14" s="53"/>
      <c r="N14" s="85"/>
      <c r="O14" s="153"/>
      <c r="P14" s="153"/>
      <c r="Q14" s="153"/>
      <c r="R14" s="53"/>
      <c r="S14" s="373" t="s">
        <v>187</v>
      </c>
    </row>
    <row r="15" spans="1:19" s="57" customFormat="1" ht="12">
      <c r="A15" s="536">
        <v>605</v>
      </c>
      <c r="B15" s="73"/>
      <c r="C15" s="51" t="s">
        <v>188</v>
      </c>
      <c r="D15" s="85"/>
      <c r="E15" s="153"/>
      <c r="F15" s="153"/>
      <c r="G15" s="153"/>
      <c r="H15" s="115"/>
      <c r="I15" s="85">
        <v>1915</v>
      </c>
      <c r="J15" s="153">
        <v>1500</v>
      </c>
      <c r="K15" s="153"/>
      <c r="L15" s="153"/>
      <c r="M15" s="53"/>
      <c r="N15" s="85">
        <v>1916</v>
      </c>
      <c r="O15" s="153">
        <v>1500</v>
      </c>
      <c r="P15" s="153"/>
      <c r="Q15" s="153"/>
      <c r="R15" s="53"/>
      <c r="S15" s="80" t="s">
        <v>187</v>
      </c>
    </row>
    <row r="16" spans="1:19" s="57" customFormat="1" ht="12">
      <c r="A16" s="536">
        <v>72</v>
      </c>
      <c r="B16" s="73"/>
      <c r="C16" s="24" t="s">
        <v>189</v>
      </c>
      <c r="D16" s="85">
        <v>1490</v>
      </c>
      <c r="E16" s="153"/>
      <c r="F16" s="153">
        <v>100</v>
      </c>
      <c r="G16" s="153"/>
      <c r="H16" s="115"/>
      <c r="I16" s="85">
        <v>1491</v>
      </c>
      <c r="J16" s="153"/>
      <c r="K16" s="153">
        <v>100</v>
      </c>
      <c r="L16" s="153"/>
      <c r="M16" s="53"/>
      <c r="N16" s="85">
        <v>1919</v>
      </c>
      <c r="O16" s="153"/>
      <c r="P16" s="153">
        <v>100</v>
      </c>
      <c r="Q16" s="153"/>
      <c r="R16" s="53"/>
      <c r="S16" s="80" t="s">
        <v>187</v>
      </c>
    </row>
    <row r="17" spans="1:19" s="49" customFormat="1" ht="30.75" customHeight="1">
      <c r="A17" s="536"/>
      <c r="B17" s="605" t="s">
        <v>302</v>
      </c>
      <c r="C17" s="607"/>
      <c r="D17" s="85"/>
      <c r="E17" s="579">
        <f>SUM(E18:E18)</f>
        <v>1000</v>
      </c>
      <c r="F17" s="579">
        <f>SUM(F18:F18)</f>
        <v>0</v>
      </c>
      <c r="G17" s="579">
        <f>SUM(G18:G18)</f>
        <v>0</v>
      </c>
      <c r="H17" s="115"/>
      <c r="I17" s="85"/>
      <c r="J17" s="579">
        <f>SUM(J18:J18)</f>
        <v>2000</v>
      </c>
      <c r="K17" s="579">
        <f>SUM(K18:K18)</f>
        <v>0</v>
      </c>
      <c r="L17" s="579">
        <f>SUM(L18:L18)</f>
        <v>0</v>
      </c>
      <c r="M17" s="443"/>
      <c r="N17" s="85"/>
      <c r="O17" s="579">
        <f>SUM(O18:O18)</f>
        <v>2000</v>
      </c>
      <c r="P17" s="579">
        <f>SUM(P18:P18)</f>
        <v>0</v>
      </c>
      <c r="Q17" s="579">
        <f>SUM(Q18:Q18)</f>
        <v>0</v>
      </c>
      <c r="R17" s="119"/>
      <c r="S17" s="80"/>
    </row>
    <row r="18" spans="1:19" s="57" customFormat="1" ht="24">
      <c r="A18" s="536">
        <v>74</v>
      </c>
      <c r="B18" s="73"/>
      <c r="C18" s="509" t="s">
        <v>39</v>
      </c>
      <c r="D18" s="85">
        <v>1492</v>
      </c>
      <c r="E18" s="153">
        <v>1000</v>
      </c>
      <c r="F18" s="153"/>
      <c r="G18" s="153"/>
      <c r="H18" s="115"/>
      <c r="I18" s="85">
        <v>1922</v>
      </c>
      <c r="J18" s="153">
        <v>2000</v>
      </c>
      <c r="K18" s="153"/>
      <c r="L18" s="153"/>
      <c r="M18" s="53"/>
      <c r="N18" s="85">
        <v>2378</v>
      </c>
      <c r="O18" s="153">
        <v>2000</v>
      </c>
      <c r="P18" s="153"/>
      <c r="Q18" s="153"/>
      <c r="R18" s="53"/>
      <c r="S18" s="80" t="s">
        <v>187</v>
      </c>
    </row>
    <row r="19" spans="1:19" s="49" customFormat="1" ht="22.5" customHeight="1">
      <c r="A19" s="536"/>
      <c r="B19" s="73" t="s">
        <v>190</v>
      </c>
      <c r="C19" s="22"/>
      <c r="D19" s="85"/>
      <c r="E19" s="579">
        <f>SUM(E20:E20)</f>
        <v>0</v>
      </c>
      <c r="F19" s="579">
        <f>SUM(F20:F20)</f>
        <v>0</v>
      </c>
      <c r="G19" s="579">
        <f>SUM(G20:G20)</f>
        <v>0</v>
      </c>
      <c r="H19" s="115"/>
      <c r="I19" s="85"/>
      <c r="J19" s="579">
        <f>SUM(J20:J20)</f>
        <v>4000</v>
      </c>
      <c r="K19" s="579">
        <f>SUM(K20:K20)</f>
        <v>0</v>
      </c>
      <c r="L19" s="579">
        <f>SUM(L20:L20)</f>
        <v>0</v>
      </c>
      <c r="M19" s="443"/>
      <c r="N19" s="85"/>
      <c r="O19" s="579">
        <f>SUM(O20:O20)</f>
        <v>0</v>
      </c>
      <c r="P19" s="579">
        <f>SUM(P20:P20)</f>
        <v>0</v>
      </c>
      <c r="Q19" s="579">
        <f>SUM(Q20:Q20)</f>
        <v>0</v>
      </c>
      <c r="R19" s="119"/>
      <c r="S19" s="80"/>
    </row>
    <row r="20" spans="1:19" s="24" customFormat="1" ht="24">
      <c r="A20" s="536">
        <v>507</v>
      </c>
      <c r="B20" s="73"/>
      <c r="C20" s="51" t="s">
        <v>191</v>
      </c>
      <c r="D20" s="107"/>
      <c r="E20" s="153"/>
      <c r="F20" s="153"/>
      <c r="G20" s="153"/>
      <c r="H20" s="115"/>
      <c r="I20" s="85">
        <v>1494</v>
      </c>
      <c r="J20" s="153">
        <v>4000</v>
      </c>
      <c r="K20" s="153"/>
      <c r="L20" s="153"/>
      <c r="M20" s="53"/>
      <c r="N20" s="85"/>
      <c r="O20" s="153"/>
      <c r="P20" s="153"/>
      <c r="Q20" s="153"/>
      <c r="R20" s="53"/>
      <c r="S20" s="80" t="s">
        <v>192</v>
      </c>
    </row>
    <row r="21" spans="1:19" s="22" customFormat="1" ht="33" customHeight="1">
      <c r="A21" s="551"/>
      <c r="B21" s="605" t="s">
        <v>23</v>
      </c>
      <c r="C21" s="607"/>
      <c r="D21" s="230"/>
      <c r="E21" s="579">
        <f>SUM(E22:E23)</f>
        <v>0</v>
      </c>
      <c r="F21" s="579">
        <f>SUM(F22:F23)</f>
        <v>0</v>
      </c>
      <c r="G21" s="579">
        <f>SUM(G22:G23)</f>
        <v>0</v>
      </c>
      <c r="H21" s="254"/>
      <c r="I21" s="230"/>
      <c r="J21" s="579">
        <f>SUM(J22:J23)</f>
        <v>2200</v>
      </c>
      <c r="K21" s="579">
        <f>SUM(K22:K23)</f>
        <v>0</v>
      </c>
      <c r="L21" s="579">
        <f>SUM(L22:L23)</f>
        <v>0</v>
      </c>
      <c r="M21" s="443"/>
      <c r="N21" s="230"/>
      <c r="O21" s="579">
        <f>SUM(O22:O23)</f>
        <v>2500</v>
      </c>
      <c r="P21" s="579">
        <f>SUM(P22:P23)</f>
        <v>0</v>
      </c>
      <c r="Q21" s="579">
        <f>SUM(Q22:Q23)</f>
        <v>0</v>
      </c>
      <c r="R21" s="119"/>
      <c r="S21" s="80"/>
    </row>
    <row r="22" spans="1:19" s="24" customFormat="1" ht="12">
      <c r="A22" s="536">
        <v>285</v>
      </c>
      <c r="B22" s="270"/>
      <c r="C22" s="528" t="s">
        <v>193</v>
      </c>
      <c r="D22" s="522"/>
      <c r="E22" s="153"/>
      <c r="F22" s="153"/>
      <c r="G22" s="153"/>
      <c r="H22" s="524"/>
      <c r="I22" s="85">
        <v>1495</v>
      </c>
      <c r="J22" s="153">
        <v>2200</v>
      </c>
      <c r="K22" s="153"/>
      <c r="L22" s="153"/>
      <c r="M22" s="527"/>
      <c r="N22" s="85"/>
      <c r="O22" s="153"/>
      <c r="P22" s="153"/>
      <c r="Q22" s="153"/>
      <c r="R22" s="523"/>
      <c r="S22" s="374" t="s">
        <v>192</v>
      </c>
    </row>
    <row r="23" spans="1:19" s="24" customFormat="1" ht="12">
      <c r="A23" s="536">
        <v>285</v>
      </c>
      <c r="B23" s="270"/>
      <c r="C23" s="528" t="s">
        <v>194</v>
      </c>
      <c r="D23" s="522"/>
      <c r="E23" s="153"/>
      <c r="F23" s="153"/>
      <c r="G23" s="153"/>
      <c r="H23" s="524"/>
      <c r="I23" s="85"/>
      <c r="J23" s="153"/>
      <c r="K23" s="153"/>
      <c r="L23" s="153"/>
      <c r="M23" s="527"/>
      <c r="N23" s="85">
        <v>1496</v>
      </c>
      <c r="O23" s="153">
        <v>2500</v>
      </c>
      <c r="P23" s="153"/>
      <c r="Q23" s="153"/>
      <c r="R23" s="523"/>
      <c r="S23" s="374" t="s">
        <v>192</v>
      </c>
    </row>
    <row r="24" spans="1:19" s="22" customFormat="1" ht="30" customHeight="1">
      <c r="A24" s="551"/>
      <c r="B24" s="226" t="s">
        <v>24</v>
      </c>
      <c r="D24" s="230"/>
      <c r="E24" s="579">
        <f>SUM(E25:E28)</f>
        <v>3930</v>
      </c>
      <c r="F24" s="579">
        <f>SUM(F25:F28)</f>
        <v>300</v>
      </c>
      <c r="G24" s="579">
        <f>SUM(G25:G28)</f>
        <v>0</v>
      </c>
      <c r="H24" s="254"/>
      <c r="I24" s="230"/>
      <c r="J24" s="579">
        <f>SUM(J25:J28)</f>
        <v>1000</v>
      </c>
      <c r="K24" s="579">
        <f>SUM(K25:K28)</f>
        <v>2300</v>
      </c>
      <c r="L24" s="579">
        <f>SUM(L25:L28)</f>
        <v>0</v>
      </c>
      <c r="M24" s="443"/>
      <c r="N24" s="230"/>
      <c r="O24" s="579">
        <f>SUM(O25:O28)</f>
        <v>1000</v>
      </c>
      <c r="P24" s="579">
        <f>SUM(P25:P28)</f>
        <v>300</v>
      </c>
      <c r="Q24" s="579">
        <f>SUM(Q25:Q28)</f>
        <v>0</v>
      </c>
      <c r="R24" s="119"/>
      <c r="S24" s="80"/>
    </row>
    <row r="25" spans="1:19" s="24" customFormat="1" ht="12">
      <c r="A25" s="536">
        <v>219</v>
      </c>
      <c r="B25" s="73"/>
      <c r="C25" s="51" t="s">
        <v>195</v>
      </c>
      <c r="D25" s="85">
        <v>661</v>
      </c>
      <c r="E25" s="153"/>
      <c r="F25" s="153">
        <v>300</v>
      </c>
      <c r="G25" s="153"/>
      <c r="H25" s="115"/>
      <c r="I25" s="85">
        <v>1925</v>
      </c>
      <c r="J25" s="153"/>
      <c r="K25" s="153">
        <v>300</v>
      </c>
      <c r="L25" s="153"/>
      <c r="M25" s="53"/>
      <c r="N25" s="85">
        <v>2379</v>
      </c>
      <c r="O25" s="153"/>
      <c r="P25" s="153">
        <v>300</v>
      </c>
      <c r="Q25" s="153"/>
      <c r="R25" s="53"/>
      <c r="S25" s="80" t="s">
        <v>196</v>
      </c>
    </row>
    <row r="26" spans="1:19" s="24" customFormat="1" ht="12">
      <c r="A26" s="536">
        <v>82</v>
      </c>
      <c r="B26" s="73"/>
      <c r="C26" s="372" t="s">
        <v>311</v>
      </c>
      <c r="D26" s="85">
        <v>1927</v>
      </c>
      <c r="E26" s="153">
        <v>1500</v>
      </c>
      <c r="F26" s="153"/>
      <c r="G26" s="153"/>
      <c r="H26" s="115"/>
      <c r="I26" s="85">
        <v>2380</v>
      </c>
      <c r="J26" s="153">
        <v>1000</v>
      </c>
      <c r="K26" s="153"/>
      <c r="L26" s="153"/>
      <c r="M26" s="53"/>
      <c r="N26" s="85">
        <v>2381</v>
      </c>
      <c r="O26" s="153">
        <v>1000</v>
      </c>
      <c r="P26" s="153"/>
      <c r="Q26" s="153"/>
      <c r="R26" s="53"/>
      <c r="S26" s="80" t="s">
        <v>149</v>
      </c>
    </row>
    <row r="27" spans="1:19" s="24" customFormat="1" ht="12">
      <c r="A27" s="536">
        <v>494</v>
      </c>
      <c r="B27" s="73"/>
      <c r="C27" s="51" t="s">
        <v>197</v>
      </c>
      <c r="D27" s="85">
        <v>1498</v>
      </c>
      <c r="E27" s="153">
        <v>1000</v>
      </c>
      <c r="F27" s="153"/>
      <c r="G27" s="153"/>
      <c r="H27" s="115"/>
      <c r="I27" s="85">
        <v>2372</v>
      </c>
      <c r="J27" s="153"/>
      <c r="K27" s="153">
        <v>2000</v>
      </c>
      <c r="L27" s="153"/>
      <c r="M27" s="53"/>
      <c r="N27" s="85"/>
      <c r="O27" s="153"/>
      <c r="P27" s="153"/>
      <c r="Q27" s="153"/>
      <c r="R27" s="53"/>
      <c r="S27" s="80" t="s">
        <v>149</v>
      </c>
    </row>
    <row r="28" spans="1:19" s="24" customFormat="1" ht="24">
      <c r="A28" s="536">
        <v>494</v>
      </c>
      <c r="B28" s="73"/>
      <c r="C28" s="51" t="s">
        <v>397</v>
      </c>
      <c r="D28" s="85">
        <v>2355</v>
      </c>
      <c r="E28" s="153">
        <v>1430</v>
      </c>
      <c r="F28" s="153"/>
      <c r="G28" s="153"/>
      <c r="H28" s="115"/>
      <c r="I28" s="85"/>
      <c r="J28" s="153"/>
      <c r="K28" s="153"/>
      <c r="L28" s="153"/>
      <c r="M28" s="53"/>
      <c r="N28" s="85"/>
      <c r="O28" s="153"/>
      <c r="P28" s="153"/>
      <c r="Q28" s="153"/>
      <c r="R28" s="53"/>
      <c r="S28" s="80" t="s">
        <v>187</v>
      </c>
    </row>
    <row r="29" spans="1:19" s="22" customFormat="1" ht="30" customHeight="1">
      <c r="A29" s="551"/>
      <c r="B29" s="226" t="s">
        <v>318</v>
      </c>
      <c r="D29" s="230"/>
      <c r="E29" s="579">
        <f>SUM(E30:E30)</f>
        <v>800</v>
      </c>
      <c r="F29" s="579">
        <f>SUM(F30:F30)</f>
        <v>0</v>
      </c>
      <c r="G29" s="579">
        <f>SUM(G30:G30)</f>
        <v>0</v>
      </c>
      <c r="H29" s="254"/>
      <c r="I29" s="230"/>
      <c r="J29" s="579">
        <f>SUM(J30:J30)</f>
        <v>0</v>
      </c>
      <c r="K29" s="579">
        <f>SUM(K30:K30)</f>
        <v>0</v>
      </c>
      <c r="L29" s="579">
        <f>SUM(L30:L30)</f>
        <v>0</v>
      </c>
      <c r="M29" s="443"/>
      <c r="N29" s="230"/>
      <c r="O29" s="579">
        <f>SUM(O30:O30)</f>
        <v>0</v>
      </c>
      <c r="P29" s="579">
        <f>SUM(P30:P30)</f>
        <v>0</v>
      </c>
      <c r="Q29" s="579">
        <f>SUM(Q30:Q30)</f>
        <v>0</v>
      </c>
      <c r="R29" s="119"/>
      <c r="S29" s="80"/>
    </row>
    <row r="30" spans="1:19" s="24" customFormat="1" ht="12">
      <c r="A30" s="536">
        <v>575</v>
      </c>
      <c r="B30" s="73"/>
      <c r="C30" s="51" t="s">
        <v>319</v>
      </c>
      <c r="D30" s="85">
        <v>1526</v>
      </c>
      <c r="E30" s="153">
        <v>800</v>
      </c>
      <c r="F30" s="153"/>
      <c r="G30" s="153"/>
      <c r="H30" s="115"/>
      <c r="I30" s="85"/>
      <c r="J30" s="153"/>
      <c r="K30" s="153"/>
      <c r="L30" s="153"/>
      <c r="M30" s="53"/>
      <c r="N30" s="85"/>
      <c r="O30" s="153"/>
      <c r="P30" s="153"/>
      <c r="Q30" s="153"/>
      <c r="R30" s="53"/>
      <c r="S30" s="80"/>
    </row>
    <row r="31" spans="1:19" s="22" customFormat="1" ht="24.75" customHeight="1">
      <c r="A31" s="551"/>
      <c r="B31" s="73" t="s">
        <v>100</v>
      </c>
      <c r="D31" s="85"/>
      <c r="E31" s="579">
        <f>SUM(E32:E32)</f>
        <v>0</v>
      </c>
      <c r="F31" s="579">
        <f>SUM(F32:F32)</f>
        <v>300</v>
      </c>
      <c r="G31" s="579">
        <f>SUM(G32:G32)</f>
        <v>0</v>
      </c>
      <c r="H31" s="254"/>
      <c r="I31" s="230"/>
      <c r="J31" s="579">
        <f>SUM(J32:J32)</f>
        <v>0</v>
      </c>
      <c r="K31" s="579">
        <f>SUM(K32:K32)</f>
        <v>300</v>
      </c>
      <c r="L31" s="579">
        <f>SUM(L32:L32)</f>
        <v>0</v>
      </c>
      <c r="M31" s="443"/>
      <c r="N31" s="230"/>
      <c r="O31" s="579">
        <f>SUM(O32:O32)</f>
        <v>0</v>
      </c>
      <c r="P31" s="579">
        <f>SUM(P32:P32)</f>
        <v>300</v>
      </c>
      <c r="Q31" s="579">
        <f>SUM(Q32:Q32)</f>
        <v>0</v>
      </c>
      <c r="R31" s="119"/>
      <c r="S31" s="80"/>
    </row>
    <row r="32" spans="1:19" s="57" customFormat="1" ht="12">
      <c r="A32" s="536">
        <v>362</v>
      </c>
      <c r="B32" s="73"/>
      <c r="C32" s="51" t="s">
        <v>198</v>
      </c>
      <c r="D32" s="85">
        <v>981</v>
      </c>
      <c r="E32" s="580"/>
      <c r="F32" s="153">
        <v>300</v>
      </c>
      <c r="G32" s="153"/>
      <c r="H32" s="115"/>
      <c r="I32" s="85">
        <v>1928</v>
      </c>
      <c r="J32" s="153"/>
      <c r="K32" s="153">
        <v>300</v>
      </c>
      <c r="L32" s="153"/>
      <c r="M32" s="53"/>
      <c r="N32" s="85">
        <v>1929</v>
      </c>
      <c r="O32" s="153"/>
      <c r="P32" s="153">
        <v>300</v>
      </c>
      <c r="Q32" s="153"/>
      <c r="R32" s="53"/>
      <c r="S32" s="80" t="s">
        <v>325</v>
      </c>
    </row>
    <row r="33" spans="1:19" s="22" customFormat="1" ht="24.75" customHeight="1">
      <c r="A33" s="536"/>
      <c r="B33" s="73" t="s">
        <v>101</v>
      </c>
      <c r="D33" s="85"/>
      <c r="E33" s="579">
        <f>SUM(E34:E39)</f>
        <v>2500</v>
      </c>
      <c r="F33" s="579">
        <f>SUM(F34:F39)</f>
        <v>2000</v>
      </c>
      <c r="G33" s="579">
        <f>SUM(G34:G39)</f>
        <v>0</v>
      </c>
      <c r="H33" s="115"/>
      <c r="I33" s="85"/>
      <c r="J33" s="579">
        <f>SUM(J34:J39)</f>
        <v>1000</v>
      </c>
      <c r="K33" s="579">
        <f>SUM(K34:K39)</f>
        <v>4200</v>
      </c>
      <c r="L33" s="579">
        <f>SUM(L34:L39)</f>
        <v>0</v>
      </c>
      <c r="M33" s="443"/>
      <c r="N33" s="85"/>
      <c r="O33" s="579">
        <f>SUM(O34:O39)</f>
        <v>0</v>
      </c>
      <c r="P33" s="579">
        <f>SUM(P34:P39)</f>
        <v>0</v>
      </c>
      <c r="Q33" s="579">
        <f>SUM(Q34:Q39)</f>
        <v>0</v>
      </c>
      <c r="R33" s="119"/>
      <c r="S33" s="80"/>
    </row>
    <row r="34" spans="1:19" s="24" customFormat="1" ht="12">
      <c r="A34" s="536">
        <v>361</v>
      </c>
      <c r="B34" s="73"/>
      <c r="C34" s="51" t="s">
        <v>389</v>
      </c>
      <c r="D34" s="85">
        <v>1500</v>
      </c>
      <c r="E34" s="153"/>
      <c r="F34" s="153">
        <v>800</v>
      </c>
      <c r="G34" s="153"/>
      <c r="H34" s="115"/>
      <c r="I34" s="85">
        <v>2383</v>
      </c>
      <c r="J34" s="153"/>
      <c r="K34" s="153">
        <v>3200</v>
      </c>
      <c r="L34" s="153"/>
      <c r="M34" s="53"/>
      <c r="N34" s="85"/>
      <c r="O34" s="153"/>
      <c r="P34" s="153"/>
      <c r="Q34" s="153"/>
      <c r="R34" s="53"/>
      <c r="S34" s="62" t="s">
        <v>199</v>
      </c>
    </row>
    <row r="35" spans="1:19" s="24" customFormat="1" ht="24">
      <c r="A35" s="536">
        <v>361</v>
      </c>
      <c r="B35" s="73"/>
      <c r="C35" s="51" t="s">
        <v>431</v>
      </c>
      <c r="D35" s="85">
        <v>2382</v>
      </c>
      <c r="E35" s="153">
        <v>2500</v>
      </c>
      <c r="F35" s="153"/>
      <c r="G35" s="153"/>
      <c r="H35" s="115"/>
      <c r="I35" s="85"/>
      <c r="J35" s="153"/>
      <c r="K35" s="153"/>
      <c r="L35" s="153"/>
      <c r="M35" s="53"/>
      <c r="N35" s="85"/>
      <c r="O35" s="153"/>
      <c r="P35" s="153"/>
      <c r="Q35" s="153"/>
      <c r="R35" s="53"/>
      <c r="S35" s="62" t="s">
        <v>199</v>
      </c>
    </row>
    <row r="36" spans="1:19" s="24" customFormat="1" ht="24">
      <c r="A36" s="536">
        <v>600</v>
      </c>
      <c r="B36" s="73"/>
      <c r="C36" s="28" t="s">
        <v>8</v>
      </c>
      <c r="D36" s="85"/>
      <c r="E36" s="153"/>
      <c r="F36" s="153"/>
      <c r="G36" s="153"/>
      <c r="H36" s="115"/>
      <c r="I36" s="85">
        <v>1859</v>
      </c>
      <c r="J36" s="153">
        <v>1000</v>
      </c>
      <c r="K36" s="153"/>
      <c r="L36" s="153"/>
      <c r="M36" s="53"/>
      <c r="N36" s="85"/>
      <c r="O36" s="153"/>
      <c r="P36" s="153"/>
      <c r="Q36" s="153"/>
      <c r="R36" s="53"/>
      <c r="S36" s="80"/>
    </row>
    <row r="37" spans="1:19" s="24" customFormat="1" ht="24">
      <c r="A37" s="536">
        <v>356</v>
      </c>
      <c r="B37" s="73"/>
      <c r="C37" s="51" t="s">
        <v>390</v>
      </c>
      <c r="D37" s="85">
        <v>1932</v>
      </c>
      <c r="E37" s="153"/>
      <c r="F37" s="153">
        <v>800</v>
      </c>
      <c r="G37" s="153"/>
      <c r="H37" s="115"/>
      <c r="I37" s="85"/>
      <c r="J37" s="153"/>
      <c r="K37" s="153"/>
      <c r="L37" s="153"/>
      <c r="M37" s="53"/>
      <c r="N37" s="85"/>
      <c r="O37" s="153"/>
      <c r="P37" s="153"/>
      <c r="Q37" s="153"/>
      <c r="R37" s="53"/>
      <c r="S37" s="80" t="s">
        <v>199</v>
      </c>
    </row>
    <row r="38" spans="1:19" s="24" customFormat="1" ht="12">
      <c r="A38" s="536">
        <v>458</v>
      </c>
      <c r="B38" s="73"/>
      <c r="C38" s="51" t="s">
        <v>391</v>
      </c>
      <c r="D38" s="85">
        <v>991</v>
      </c>
      <c r="E38" s="153"/>
      <c r="F38" s="153">
        <v>400</v>
      </c>
      <c r="G38" s="153"/>
      <c r="H38" s="53"/>
      <c r="I38" s="85">
        <v>1933</v>
      </c>
      <c r="J38" s="153"/>
      <c r="K38" s="153">
        <v>400</v>
      </c>
      <c r="L38" s="153"/>
      <c r="M38" s="53"/>
      <c r="N38" s="85"/>
      <c r="O38" s="153"/>
      <c r="P38" s="153"/>
      <c r="Q38" s="153"/>
      <c r="R38" s="53"/>
      <c r="S38" s="80" t="s">
        <v>199</v>
      </c>
    </row>
    <row r="39" spans="1:19" s="24" customFormat="1" ht="24">
      <c r="A39" s="536">
        <v>348</v>
      </c>
      <c r="B39" s="73"/>
      <c r="C39" s="51" t="s">
        <v>381</v>
      </c>
      <c r="D39" s="85"/>
      <c r="E39" s="153"/>
      <c r="F39" s="153"/>
      <c r="G39" s="153"/>
      <c r="H39" s="53"/>
      <c r="I39" s="85">
        <v>2415</v>
      </c>
      <c r="J39" s="153"/>
      <c r="K39" s="153">
        <v>600</v>
      </c>
      <c r="L39" s="153"/>
      <c r="M39" s="53"/>
      <c r="N39" s="85"/>
      <c r="O39" s="153"/>
      <c r="P39" s="153"/>
      <c r="Q39" s="153"/>
      <c r="R39" s="53"/>
      <c r="S39" s="80" t="s">
        <v>199</v>
      </c>
    </row>
    <row r="40" spans="1:19" s="24" customFormat="1" ht="27.75" customHeight="1">
      <c r="A40" s="551"/>
      <c r="B40" s="73" t="s">
        <v>83</v>
      </c>
      <c r="C40" s="22"/>
      <c r="D40" s="230"/>
      <c r="E40" s="579">
        <f>SUM(E41:E42)</f>
        <v>500</v>
      </c>
      <c r="F40" s="579">
        <f>SUM(F41:F42)</f>
        <v>800</v>
      </c>
      <c r="G40" s="579">
        <f>SUM(G41:G42)</f>
        <v>0</v>
      </c>
      <c r="H40" s="115"/>
      <c r="I40" s="85"/>
      <c r="J40" s="579">
        <f>SUM(J41:J42)</f>
        <v>0</v>
      </c>
      <c r="K40" s="579">
        <f>SUM(K41:K42)</f>
        <v>0</v>
      </c>
      <c r="L40" s="579">
        <f>SUM(L41:L42)</f>
        <v>0</v>
      </c>
      <c r="M40" s="53"/>
      <c r="N40" s="85"/>
      <c r="O40" s="579">
        <f>SUM(O41:O42)</f>
        <v>0</v>
      </c>
      <c r="P40" s="579">
        <f>SUM(P41:P42)</f>
        <v>0</v>
      </c>
      <c r="Q40" s="579">
        <f>SUM(Q41:Q42)</f>
        <v>0</v>
      </c>
      <c r="R40" s="53"/>
      <c r="S40" s="80"/>
    </row>
    <row r="41" spans="1:19" s="24" customFormat="1" ht="18.75" customHeight="1">
      <c r="A41" s="536">
        <v>224</v>
      </c>
      <c r="B41" s="73"/>
      <c r="C41" s="51" t="s">
        <v>200</v>
      </c>
      <c r="D41" s="85">
        <v>953</v>
      </c>
      <c r="E41" s="153"/>
      <c r="F41" s="153">
        <v>800</v>
      </c>
      <c r="G41" s="153"/>
      <c r="H41" s="115"/>
      <c r="I41" s="85"/>
      <c r="J41" s="153"/>
      <c r="K41" s="153"/>
      <c r="L41" s="153"/>
      <c r="M41" s="53"/>
      <c r="N41" s="85"/>
      <c r="O41" s="153"/>
      <c r="P41" s="153"/>
      <c r="Q41" s="153"/>
      <c r="R41" s="53"/>
      <c r="S41" s="373" t="s">
        <v>149</v>
      </c>
    </row>
    <row r="42" spans="1:19" s="24" customFormat="1" ht="12">
      <c r="A42" s="536">
        <v>294</v>
      </c>
      <c r="B42" s="73"/>
      <c r="C42" s="51" t="s">
        <v>388</v>
      </c>
      <c r="D42" s="85">
        <v>2388</v>
      </c>
      <c r="E42" s="153">
        <v>500</v>
      </c>
      <c r="F42" s="153"/>
      <c r="G42" s="153"/>
      <c r="H42" s="115"/>
      <c r="I42" s="85"/>
      <c r="J42" s="153"/>
      <c r="K42" s="153"/>
      <c r="L42" s="153"/>
      <c r="M42" s="53"/>
      <c r="N42" s="85"/>
      <c r="O42" s="153"/>
      <c r="P42" s="153"/>
      <c r="Q42" s="153"/>
      <c r="R42" s="53"/>
      <c r="S42" s="373" t="s">
        <v>149</v>
      </c>
    </row>
    <row r="43" spans="1:19" s="17" customFormat="1" ht="24.75" customHeight="1">
      <c r="A43" s="537"/>
      <c r="B43" s="74"/>
      <c r="C43" s="59"/>
      <c r="D43" s="86"/>
      <c r="E43" s="134">
        <f>E7+E11+E17+E19+E21+E29+E31+E33+E40+E24</f>
        <v>11730</v>
      </c>
      <c r="F43" s="134">
        <f>F7+F11+F17+F19+F21+F29+F31+F33+F40+F24</f>
        <v>4700</v>
      </c>
      <c r="G43" s="134">
        <f>G7+G11+G17+G19+G21+G29+G31+G33+G40+G24</f>
        <v>3000</v>
      </c>
      <c r="H43" s="114"/>
      <c r="I43" s="86"/>
      <c r="J43" s="134">
        <f>J7+J11+J17+J19+J21+J29+J31+J33+J40+J24</f>
        <v>13700</v>
      </c>
      <c r="K43" s="134">
        <f>K7+K11+K17+K19+K21+K29+K31+K33+K40+K24</f>
        <v>8250</v>
      </c>
      <c r="L43" s="134">
        <f>L7+L11+L17+L19+L21+L29+L31+L33+L40+L24</f>
        <v>0</v>
      </c>
      <c r="M43" s="120"/>
      <c r="N43" s="86"/>
      <c r="O43" s="134">
        <f>O7+O11+O17+O19+O21+O29+O31+O33+O40+O24</f>
        <v>9000</v>
      </c>
      <c r="P43" s="134">
        <f>P7+P11+P17+P19+P21+P29+P31+P33+P40+P24</f>
        <v>2150</v>
      </c>
      <c r="Q43" s="134">
        <f>Q7+Q11+Q17+Q19+Q21+Q29+Q31+Q33+Q40+Q24</f>
        <v>1500</v>
      </c>
      <c r="R43" s="120"/>
      <c r="S43" s="121"/>
    </row>
    <row r="44" spans="1:19" s="57" customFormat="1" ht="12.75" customHeight="1">
      <c r="A44" s="231"/>
      <c r="C44" s="56"/>
      <c r="D44" s="231"/>
      <c r="E44" s="165"/>
      <c r="F44" s="165"/>
      <c r="G44" s="165"/>
      <c r="H44" s="231"/>
      <c r="I44" s="231"/>
      <c r="J44" s="54"/>
      <c r="K44" s="54"/>
      <c r="L44" s="54"/>
      <c r="M44" s="54"/>
      <c r="N44" s="231"/>
      <c r="O44" s="54"/>
      <c r="P44" s="54"/>
      <c r="Q44" s="54"/>
      <c r="R44" s="54"/>
      <c r="S44" s="55"/>
    </row>
    <row r="45" spans="1:19" s="57" customFormat="1" ht="12.75" customHeight="1">
      <c r="A45" s="231"/>
      <c r="B45" s="350"/>
      <c r="C45" s="267" t="s">
        <v>201</v>
      </c>
      <c r="D45" s="345"/>
      <c r="E45" s="352"/>
      <c r="F45" s="352"/>
      <c r="G45" s="352"/>
      <c r="H45"/>
      <c r="I45" s="231"/>
      <c r="J45" s="54"/>
      <c r="K45" s="54"/>
      <c r="L45" s="54"/>
      <c r="M45" s="53"/>
      <c r="N45" s="231"/>
      <c r="O45" s="54"/>
      <c r="P45" s="54"/>
      <c r="Q45" s="54"/>
      <c r="R45" s="53"/>
      <c r="S45" s="54"/>
    </row>
    <row r="46" spans="1:19" s="57" customFormat="1" ht="12.75" customHeight="1">
      <c r="A46" s="231"/>
      <c r="B46" s="350"/>
      <c r="C46" s="267"/>
      <c r="D46" s="345"/>
      <c r="E46" s="352"/>
      <c r="F46" s="352"/>
      <c r="G46" s="352"/>
      <c r="H46"/>
      <c r="I46" s="231"/>
      <c r="J46" s="54"/>
      <c r="K46" s="54"/>
      <c r="L46" s="54"/>
      <c r="M46" s="53"/>
      <c r="N46" s="231"/>
      <c r="O46" s="54"/>
      <c r="P46" s="54"/>
      <c r="Q46" s="54"/>
      <c r="R46" s="53"/>
      <c r="S46" s="54"/>
    </row>
    <row r="47" spans="1:19" s="57" customFormat="1" ht="12.75" customHeight="1">
      <c r="A47" s="231"/>
      <c r="B47" s="49" t="s">
        <v>202</v>
      </c>
      <c r="C47" s="397" t="s">
        <v>9</v>
      </c>
      <c r="D47" s="231"/>
      <c r="E47" s="165"/>
      <c r="F47" s="165"/>
      <c r="G47" s="165"/>
      <c r="H47" s="231"/>
      <c r="I47" s="231"/>
      <c r="J47" s="54"/>
      <c r="K47" s="54"/>
      <c r="L47" s="54"/>
      <c r="M47" s="54"/>
      <c r="N47" s="231"/>
      <c r="O47" s="54"/>
      <c r="P47" s="54"/>
      <c r="Q47" s="54"/>
      <c r="R47" s="54"/>
      <c r="S47" s="55"/>
    </row>
    <row r="48" spans="1:19" s="57" customFormat="1" ht="15" customHeight="1">
      <c r="A48" s="231"/>
      <c r="B48" s="49"/>
      <c r="C48" s="397" t="s">
        <v>10</v>
      </c>
      <c r="D48" s="392"/>
      <c r="E48" s="391"/>
      <c r="F48" s="391"/>
      <c r="G48" s="391"/>
      <c r="H48" s="392"/>
      <c r="I48" s="392"/>
      <c r="J48" s="393"/>
      <c r="K48" s="393"/>
      <c r="L48" s="393"/>
      <c r="M48" s="393"/>
      <c r="N48" s="392"/>
      <c r="O48" s="393"/>
      <c r="P48" s="393"/>
      <c r="Q48" s="393"/>
      <c r="R48" s="393"/>
      <c r="S48" s="394"/>
    </row>
    <row r="49" spans="1:19" s="57" customFormat="1" ht="15" customHeight="1">
      <c r="A49" s="231"/>
      <c r="B49" s="49"/>
      <c r="C49" s="397"/>
      <c r="D49" s="392"/>
      <c r="E49" s="391"/>
      <c r="F49" s="391"/>
      <c r="G49" s="391"/>
      <c r="H49" s="392"/>
      <c r="I49" s="392"/>
      <c r="J49" s="393"/>
      <c r="K49" s="393"/>
      <c r="L49" s="393"/>
      <c r="M49" s="393"/>
      <c r="N49" s="392"/>
      <c r="O49" s="393"/>
      <c r="P49" s="393"/>
      <c r="Q49" s="393"/>
      <c r="R49" s="393"/>
      <c r="S49" s="394"/>
    </row>
    <row r="50" spans="1:19" s="57" customFormat="1" ht="15" customHeight="1">
      <c r="A50" s="231"/>
      <c r="B50" s="395" t="s">
        <v>203</v>
      </c>
      <c r="C50" s="397" t="s">
        <v>236</v>
      </c>
      <c r="D50" s="392"/>
      <c r="E50" s="391"/>
      <c r="F50" s="391"/>
      <c r="G50" s="391"/>
      <c r="H50" s="392"/>
      <c r="I50" s="392"/>
      <c r="J50" s="393"/>
      <c r="K50" s="393"/>
      <c r="L50" s="393"/>
      <c r="M50" s="393"/>
      <c r="N50" s="392"/>
      <c r="O50" s="393"/>
      <c r="P50" s="393"/>
      <c r="Q50" s="393"/>
      <c r="R50" s="393"/>
      <c r="S50" s="394"/>
    </row>
    <row r="51" spans="2:3" ht="16.5" customHeight="1">
      <c r="B51" s="395"/>
      <c r="C51" s="397"/>
    </row>
    <row r="52" ht="12.75">
      <c r="C52" s="397"/>
    </row>
    <row r="53" ht="12.75">
      <c r="C53" s="397"/>
    </row>
    <row r="54" ht="12.75">
      <c r="C54" s="397"/>
    </row>
  </sheetData>
  <mergeCells count="3">
    <mergeCell ref="B11:C11"/>
    <mergeCell ref="B17:C17"/>
    <mergeCell ref="B21:C21"/>
  </mergeCells>
  <printOptions gridLines="1" horizontalCentered="1"/>
  <pageMargins left="0.3937007874015748" right="0.3937007874015748" top="0.5905511811023623" bottom="0.61" header="0.5118110236220472" footer="0.31"/>
  <pageSetup firstPageNumber="11" useFirstPageNumber="1" horizontalDpi="600" verticalDpi="600" orientation="landscape" paperSize="9" scale="65" r:id="rId1"/>
  <headerFooter alignWithMargins="0">
    <oddFooter>&amp;R&amp;"Times New Roman,Grassetto"&amp;14&amp;P</oddFooter>
  </headerFooter>
  <rowBreaks count="1" manualBreakCount="1">
    <brk id="3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141"/>
  <sheetViews>
    <sheetView zoomScale="75" zoomScaleNormal="75" workbookViewId="0" topLeftCell="B39">
      <selection activeCell="B1" sqref="B1"/>
    </sheetView>
  </sheetViews>
  <sheetFormatPr defaultColWidth="9.140625" defaultRowHeight="12.75"/>
  <cols>
    <col min="1" max="1" width="5.7109375" style="231" hidden="1" customWidth="1"/>
    <col min="2" max="2" width="4.28125" style="57" customWidth="1"/>
    <col min="3" max="3" width="44.00390625" style="56" customWidth="1"/>
    <col min="4" max="4" width="6.28125" style="231" hidden="1" customWidth="1"/>
    <col min="5" max="5" width="9.8515625" style="165" customWidth="1"/>
    <col min="6" max="7" width="8.8515625" style="165" customWidth="1"/>
    <col min="8" max="8" width="8.28125" style="228" hidden="1" customWidth="1"/>
    <col min="9" max="9" width="6.28125" style="231" hidden="1" customWidth="1"/>
    <col min="10" max="10" width="10.00390625" style="54" customWidth="1"/>
    <col min="11" max="11" width="9.7109375" style="54" bestFit="1" customWidth="1"/>
    <col min="12" max="12" width="8.8515625" style="54" customWidth="1"/>
    <col min="13" max="13" width="8.28125" style="53" hidden="1" customWidth="1"/>
    <col min="14" max="14" width="6.28125" style="231" hidden="1" customWidth="1"/>
    <col min="15" max="15" width="10.421875" style="54" customWidth="1"/>
    <col min="16" max="16" width="9.7109375" style="54" bestFit="1" customWidth="1"/>
    <col min="17" max="17" width="9.57421875" style="54" customWidth="1"/>
    <col min="18" max="18" width="8.28125" style="53" hidden="1" customWidth="1"/>
    <col min="19" max="19" width="27.00390625" style="54" customWidth="1"/>
    <col min="20" max="16384" width="9.140625" style="3" customWidth="1"/>
  </cols>
  <sheetData>
    <row r="1" spans="1:19" s="15" customFormat="1" ht="19.5">
      <c r="A1" s="89"/>
      <c r="B1" s="222" t="s">
        <v>295</v>
      </c>
      <c r="C1" s="257"/>
      <c r="D1" s="89"/>
      <c r="E1" s="233"/>
      <c r="F1" s="233"/>
      <c r="G1" s="233"/>
      <c r="H1" s="89"/>
      <c r="I1" s="89"/>
      <c r="J1" s="238"/>
      <c r="K1" s="238"/>
      <c r="L1" s="238"/>
      <c r="M1" s="6"/>
      <c r="N1" s="89"/>
      <c r="O1" s="238"/>
      <c r="P1" s="238"/>
      <c r="Q1" s="238"/>
      <c r="R1" s="6"/>
      <c r="S1" s="238"/>
    </row>
    <row r="2" spans="1:19" s="1" customFormat="1" ht="19.5">
      <c r="A2" s="89"/>
      <c r="B2" s="222" t="s">
        <v>55</v>
      </c>
      <c r="C2" s="258"/>
      <c r="D2" s="89"/>
      <c r="E2" s="124"/>
      <c r="F2" s="124"/>
      <c r="G2" s="124"/>
      <c r="H2" s="89"/>
      <c r="I2" s="89"/>
      <c r="J2" s="6"/>
      <c r="K2" s="6"/>
      <c r="L2" s="6"/>
      <c r="M2" s="6"/>
      <c r="N2" s="89"/>
      <c r="O2" s="6"/>
      <c r="P2" s="6"/>
      <c r="Q2" s="6"/>
      <c r="R2" s="6"/>
      <c r="S2" s="6"/>
    </row>
    <row r="3" spans="1:19" s="2" customFormat="1" ht="12.75">
      <c r="A3" s="228"/>
      <c r="B3" s="24"/>
      <c r="C3" s="46"/>
      <c r="D3" s="228"/>
      <c r="E3" s="125"/>
      <c r="F3" s="125"/>
      <c r="G3" s="145"/>
      <c r="H3" s="228"/>
      <c r="I3" s="228"/>
      <c r="J3" s="7"/>
      <c r="K3" s="7"/>
      <c r="L3" s="23"/>
      <c r="M3" s="23"/>
      <c r="N3" s="228"/>
      <c r="O3" s="7"/>
      <c r="P3" s="7"/>
      <c r="Q3" s="23"/>
      <c r="R3" s="23"/>
      <c r="S3" s="37" t="s">
        <v>47</v>
      </c>
    </row>
    <row r="4" spans="1:19" s="209" customFormat="1" ht="12.75">
      <c r="A4" s="550"/>
      <c r="B4" s="223"/>
      <c r="C4" s="259"/>
      <c r="D4" s="550"/>
      <c r="E4" s="234">
        <v>2001</v>
      </c>
      <c r="F4" s="239"/>
      <c r="G4" s="240"/>
      <c r="H4" s="241"/>
      <c r="I4" s="550"/>
      <c r="J4" s="234">
        <v>2002</v>
      </c>
      <c r="K4" s="239"/>
      <c r="L4" s="240"/>
      <c r="M4" s="242"/>
      <c r="N4" s="550"/>
      <c r="O4" s="234">
        <v>2003</v>
      </c>
      <c r="P4" s="239"/>
      <c r="Q4" s="240"/>
      <c r="R4" s="242"/>
      <c r="S4" s="243"/>
    </row>
    <row r="5" spans="1:19" ht="39" customHeight="1">
      <c r="A5" s="88"/>
      <c r="B5" s="155" t="s">
        <v>130</v>
      </c>
      <c r="C5" s="180"/>
      <c r="D5" s="224"/>
      <c r="E5" s="518" t="s">
        <v>48</v>
      </c>
      <c r="F5" s="244"/>
      <c r="G5" s="186"/>
      <c r="H5" s="245"/>
      <c r="I5" s="224"/>
      <c r="J5" s="246" t="s">
        <v>48</v>
      </c>
      <c r="K5" s="247"/>
      <c r="L5" s="186"/>
      <c r="M5" s="116"/>
      <c r="N5" s="224"/>
      <c r="O5" s="246" t="s">
        <v>48</v>
      </c>
      <c r="P5" s="247"/>
      <c r="Q5" s="186"/>
      <c r="R5" s="116"/>
      <c r="S5" s="248" t="s">
        <v>131</v>
      </c>
    </row>
    <row r="6" spans="1:19" s="21" customFormat="1" ht="51">
      <c r="A6" s="555" t="s">
        <v>132</v>
      </c>
      <c r="B6" s="225"/>
      <c r="C6" s="260"/>
      <c r="D6" s="227" t="s">
        <v>133</v>
      </c>
      <c r="E6" s="235" t="s">
        <v>134</v>
      </c>
      <c r="F6" s="235" t="s">
        <v>51</v>
      </c>
      <c r="G6" s="249" t="s">
        <v>52</v>
      </c>
      <c r="H6" s="85"/>
      <c r="I6" s="227" t="s">
        <v>133</v>
      </c>
      <c r="J6" s="235" t="s">
        <v>134</v>
      </c>
      <c r="K6" s="250" t="s">
        <v>51</v>
      </c>
      <c r="L6" s="249" t="s">
        <v>52</v>
      </c>
      <c r="M6" s="251"/>
      <c r="N6" s="227" t="s">
        <v>133</v>
      </c>
      <c r="O6" s="235" t="s">
        <v>134</v>
      </c>
      <c r="P6" s="250" t="s">
        <v>51</v>
      </c>
      <c r="Q6" s="249" t="s">
        <v>52</v>
      </c>
      <c r="R6" s="116"/>
      <c r="S6" s="252"/>
    </row>
    <row r="7" spans="1:19" s="22" customFormat="1" ht="24.75" customHeight="1">
      <c r="A7" s="536"/>
      <c r="B7" s="73" t="s">
        <v>205</v>
      </c>
      <c r="D7" s="85"/>
      <c r="E7" s="579">
        <f>SUM(E8:E14)</f>
        <v>3680</v>
      </c>
      <c r="F7" s="579">
        <f>SUM(F8:F14)</f>
        <v>4483</v>
      </c>
      <c r="G7" s="579">
        <f>SUM(G8:G14)</f>
        <v>3695</v>
      </c>
      <c r="H7" s="85"/>
      <c r="I7" s="85"/>
      <c r="J7" s="579">
        <f>SUM(J8:J14)</f>
        <v>0</v>
      </c>
      <c r="K7" s="579">
        <f>SUM(K8:K14)</f>
        <v>724</v>
      </c>
      <c r="L7" s="579">
        <f>SUM(L8:L14)</f>
        <v>0</v>
      </c>
      <c r="M7" s="149"/>
      <c r="N7" s="85"/>
      <c r="O7" s="579">
        <f>SUM(O8:O14)</f>
        <v>5740</v>
      </c>
      <c r="P7" s="579">
        <f>SUM(P8:P14)</f>
        <v>0</v>
      </c>
      <c r="Q7" s="579">
        <f>SUM(Q8:Q14)</f>
        <v>1220</v>
      </c>
      <c r="R7" s="119"/>
      <c r="S7" s="253"/>
    </row>
    <row r="8" spans="1:19" s="22" customFormat="1" ht="24">
      <c r="A8" s="536">
        <v>86</v>
      </c>
      <c r="B8" s="73"/>
      <c r="C8" s="509" t="s">
        <v>34</v>
      </c>
      <c r="D8" s="85"/>
      <c r="E8" s="579"/>
      <c r="F8" s="153"/>
      <c r="G8" s="579"/>
      <c r="H8" s="85"/>
      <c r="I8" s="85"/>
      <c r="J8" s="579"/>
      <c r="K8" s="579"/>
      <c r="L8" s="579"/>
      <c r="M8" s="149"/>
      <c r="N8" s="85"/>
      <c r="O8" s="579"/>
      <c r="P8" s="579"/>
      <c r="Q8" s="579"/>
      <c r="R8" s="119"/>
      <c r="S8" s="80" t="s">
        <v>206</v>
      </c>
    </row>
    <row r="9" spans="1:19" s="57" customFormat="1" ht="24">
      <c r="A9" s="536"/>
      <c r="B9" s="73"/>
      <c r="C9" s="402" t="s">
        <v>207</v>
      </c>
      <c r="D9" s="85"/>
      <c r="E9" s="579"/>
      <c r="F9" s="153"/>
      <c r="G9" s="579"/>
      <c r="H9" s="85"/>
      <c r="I9" s="85"/>
      <c r="J9" s="579"/>
      <c r="K9" s="579"/>
      <c r="L9" s="579"/>
      <c r="M9" s="149"/>
      <c r="N9" s="85"/>
      <c r="O9" s="579"/>
      <c r="P9" s="579"/>
      <c r="Q9" s="579"/>
      <c r="R9" s="53"/>
      <c r="S9" s="80"/>
    </row>
    <row r="10" spans="1:19" s="57" customFormat="1" ht="60">
      <c r="A10" s="536">
        <v>89</v>
      </c>
      <c r="B10" s="73"/>
      <c r="C10" s="509" t="s">
        <v>398</v>
      </c>
      <c r="D10" s="85">
        <v>995</v>
      </c>
      <c r="E10" s="153"/>
      <c r="F10" s="153">
        <v>4483</v>
      </c>
      <c r="G10" s="153"/>
      <c r="H10" s="85"/>
      <c r="I10" s="85">
        <v>1501</v>
      </c>
      <c r="J10" s="153"/>
      <c r="K10" s="153">
        <v>724</v>
      </c>
      <c r="L10" s="153"/>
      <c r="M10" s="60"/>
      <c r="N10" s="85"/>
      <c r="O10" s="153"/>
      <c r="P10" s="153"/>
      <c r="Q10" s="153"/>
      <c r="R10" s="53"/>
      <c r="S10" s="80"/>
    </row>
    <row r="11" spans="1:19" s="57" customFormat="1" ht="36">
      <c r="A11" s="536">
        <v>89</v>
      </c>
      <c r="B11" s="73"/>
      <c r="C11" s="509" t="s">
        <v>320</v>
      </c>
      <c r="D11" s="85">
        <v>2384</v>
      </c>
      <c r="E11" s="153">
        <v>2380</v>
      </c>
      <c r="F11" s="153"/>
      <c r="G11" s="153">
        <v>995</v>
      </c>
      <c r="H11" s="85"/>
      <c r="I11" s="85"/>
      <c r="J11" s="153"/>
      <c r="K11" s="153"/>
      <c r="L11" s="153"/>
      <c r="M11" s="60"/>
      <c r="N11" s="85"/>
      <c r="O11" s="153"/>
      <c r="P11" s="153"/>
      <c r="Q11" s="153"/>
      <c r="R11" s="53"/>
      <c r="S11" s="80" t="s">
        <v>399</v>
      </c>
    </row>
    <row r="12" spans="1:19" s="57" customFormat="1" ht="36">
      <c r="A12" s="536">
        <v>89</v>
      </c>
      <c r="B12" s="73"/>
      <c r="C12" s="509" t="s">
        <v>35</v>
      </c>
      <c r="D12" s="85">
        <v>994</v>
      </c>
      <c r="E12" s="153">
        <v>1300</v>
      </c>
      <c r="F12" s="153"/>
      <c r="G12" s="153">
        <v>2700</v>
      </c>
      <c r="H12" s="85"/>
      <c r="I12" s="85"/>
      <c r="J12" s="153"/>
      <c r="K12" s="153"/>
      <c r="L12" s="153"/>
      <c r="M12" s="60"/>
      <c r="N12" s="85"/>
      <c r="O12" s="153"/>
      <c r="P12" s="153"/>
      <c r="Q12" s="153"/>
      <c r="R12" s="53"/>
      <c r="S12" s="80" t="s">
        <v>399</v>
      </c>
    </row>
    <row r="13" spans="1:19" s="57" customFormat="1" ht="36">
      <c r="A13" s="536">
        <v>89</v>
      </c>
      <c r="B13" s="73"/>
      <c r="C13" s="509" t="s">
        <v>36</v>
      </c>
      <c r="D13" s="85"/>
      <c r="E13" s="153"/>
      <c r="F13" s="153"/>
      <c r="G13" s="153"/>
      <c r="H13" s="85"/>
      <c r="I13" s="88"/>
      <c r="J13" s="580"/>
      <c r="K13" s="580"/>
      <c r="L13" s="580"/>
      <c r="M13" s="60"/>
      <c r="N13" s="85">
        <v>1934</v>
      </c>
      <c r="O13" s="153">
        <v>5740</v>
      </c>
      <c r="P13" s="153"/>
      <c r="Q13" s="153">
        <v>1220</v>
      </c>
      <c r="R13" s="53"/>
      <c r="S13" s="80" t="s">
        <v>399</v>
      </c>
    </row>
    <row r="14" spans="1:19" s="57" customFormat="1" ht="36">
      <c r="A14" s="536"/>
      <c r="B14" s="73"/>
      <c r="C14" s="517" t="s">
        <v>400</v>
      </c>
      <c r="D14" s="85"/>
      <c r="E14" s="153"/>
      <c r="F14" s="153"/>
      <c r="G14" s="153"/>
      <c r="H14" s="85"/>
      <c r="I14" s="88"/>
      <c r="J14" s="580"/>
      <c r="K14" s="580"/>
      <c r="L14" s="580"/>
      <c r="M14" s="60"/>
      <c r="N14" s="85"/>
      <c r="O14" s="153"/>
      <c r="P14" s="153"/>
      <c r="Q14" s="153"/>
      <c r="R14" s="53"/>
      <c r="S14" s="80"/>
    </row>
    <row r="15" spans="1:19" s="22" customFormat="1" ht="24.75" customHeight="1">
      <c r="A15" s="536"/>
      <c r="B15" s="73" t="s">
        <v>103</v>
      </c>
      <c r="D15" s="85"/>
      <c r="E15" s="579">
        <f>SUM(E16:E22)</f>
        <v>14900</v>
      </c>
      <c r="F15" s="579">
        <f>SUM(F16:F22)</f>
        <v>1000</v>
      </c>
      <c r="G15" s="579">
        <f>SUM(G16:G22)</f>
        <v>0</v>
      </c>
      <c r="H15" s="85"/>
      <c r="I15" s="85"/>
      <c r="J15" s="579">
        <f>SUM(J16:J22)</f>
        <v>15000</v>
      </c>
      <c r="K15" s="579">
        <f>SUM(K16:K22)</f>
        <v>5000</v>
      </c>
      <c r="L15" s="579">
        <f>SUM(L16:L22)</f>
        <v>0</v>
      </c>
      <c r="M15" s="132"/>
      <c r="N15" s="563"/>
      <c r="O15" s="579">
        <f>SUM(O16:O22)</f>
        <v>2000</v>
      </c>
      <c r="P15" s="579">
        <f>SUM(P16:P22)</f>
        <v>30000</v>
      </c>
      <c r="Q15" s="579">
        <f>SUM(Q16:Q22)</f>
        <v>35000</v>
      </c>
      <c r="R15" s="119"/>
      <c r="S15" s="80"/>
    </row>
    <row r="16" spans="1:19" s="57" customFormat="1" ht="24">
      <c r="A16" s="536">
        <v>91</v>
      </c>
      <c r="B16" s="73"/>
      <c r="C16" s="28" t="s">
        <v>401</v>
      </c>
      <c r="D16" s="85">
        <v>2385</v>
      </c>
      <c r="E16" s="153"/>
      <c r="F16" s="153">
        <v>1000</v>
      </c>
      <c r="G16" s="153"/>
      <c r="H16" s="85"/>
      <c r="I16" s="85">
        <v>2479</v>
      </c>
      <c r="J16" s="153">
        <v>15000</v>
      </c>
      <c r="K16" s="579"/>
      <c r="L16" s="581"/>
      <c r="M16" s="60"/>
      <c r="N16" s="85"/>
      <c r="O16" s="583"/>
      <c r="P16" s="153"/>
      <c r="Q16" s="153"/>
      <c r="R16" s="53"/>
      <c r="S16" s="577" t="s">
        <v>208</v>
      </c>
    </row>
    <row r="17" spans="1:19" s="57" customFormat="1" ht="48">
      <c r="A17" s="536">
        <v>91</v>
      </c>
      <c r="B17" s="73"/>
      <c r="C17" s="28" t="s">
        <v>435</v>
      </c>
      <c r="D17" s="85"/>
      <c r="E17" s="153"/>
      <c r="F17" s="153"/>
      <c r="G17" s="153"/>
      <c r="H17" s="85"/>
      <c r="I17" s="85"/>
      <c r="J17" s="581"/>
      <c r="K17" s="579"/>
      <c r="L17" s="581"/>
      <c r="M17" s="60"/>
      <c r="N17" s="85">
        <v>1503</v>
      </c>
      <c r="O17" s="583"/>
      <c r="P17" s="153">
        <v>30000</v>
      </c>
      <c r="Q17" s="153">
        <v>35000</v>
      </c>
      <c r="R17" s="53"/>
      <c r="S17" s="80" t="s">
        <v>434</v>
      </c>
    </row>
    <row r="18" spans="1:19" s="57" customFormat="1" ht="24">
      <c r="A18" s="270"/>
      <c r="B18" s="270"/>
      <c r="C18" s="509" t="s">
        <v>436</v>
      </c>
      <c r="D18" s="85"/>
      <c r="E18" s="583"/>
      <c r="F18" s="153"/>
      <c r="G18" s="153"/>
      <c r="H18" s="85"/>
      <c r="I18" s="85"/>
      <c r="J18" s="583"/>
      <c r="K18" s="153"/>
      <c r="L18" s="153"/>
      <c r="M18" s="60"/>
      <c r="N18" s="85"/>
      <c r="O18" s="153"/>
      <c r="P18" s="585"/>
      <c r="Q18" s="585"/>
      <c r="R18" s="24"/>
      <c r="S18" s="577"/>
    </row>
    <row r="19" spans="1:19" s="57" customFormat="1" ht="24">
      <c r="A19" s="536">
        <v>92</v>
      </c>
      <c r="B19" s="73"/>
      <c r="C19" s="509" t="s">
        <v>314</v>
      </c>
      <c r="D19" s="85">
        <v>149</v>
      </c>
      <c r="E19" s="583">
        <v>10000</v>
      </c>
      <c r="F19" s="153"/>
      <c r="G19" s="153"/>
      <c r="H19" s="85"/>
      <c r="I19" s="85"/>
      <c r="J19" s="583"/>
      <c r="K19" s="153"/>
      <c r="L19" s="153"/>
      <c r="M19" s="60"/>
      <c r="N19" s="85"/>
      <c r="O19" s="153"/>
      <c r="P19" s="585"/>
      <c r="Q19" s="585"/>
      <c r="R19" s="24"/>
      <c r="S19" s="577" t="s">
        <v>208</v>
      </c>
    </row>
    <row r="20" spans="1:19" s="57" customFormat="1" ht="24">
      <c r="A20" s="536">
        <v>92</v>
      </c>
      <c r="B20" s="73"/>
      <c r="C20" s="509" t="s">
        <v>315</v>
      </c>
      <c r="D20" s="85"/>
      <c r="E20" s="583"/>
      <c r="F20" s="153"/>
      <c r="G20" s="153"/>
      <c r="H20" s="85"/>
      <c r="I20" s="85"/>
      <c r="J20" s="583"/>
      <c r="K20" s="153"/>
      <c r="L20" s="153"/>
      <c r="M20" s="60"/>
      <c r="N20" s="85">
        <v>2455</v>
      </c>
      <c r="O20" s="153">
        <v>2000</v>
      </c>
      <c r="P20" s="153"/>
      <c r="Q20" s="153"/>
      <c r="R20" s="24"/>
      <c r="S20" s="577" t="s">
        <v>208</v>
      </c>
    </row>
    <row r="21" spans="1:19" s="57" customFormat="1" ht="12">
      <c r="A21" s="536">
        <v>93</v>
      </c>
      <c r="B21" s="73"/>
      <c r="C21" s="509" t="s">
        <v>37</v>
      </c>
      <c r="D21" s="85">
        <v>1064</v>
      </c>
      <c r="E21" s="153">
        <v>4900</v>
      </c>
      <c r="F21" s="153"/>
      <c r="G21" s="153"/>
      <c r="H21" s="85"/>
      <c r="I21" s="85"/>
      <c r="J21" s="153"/>
      <c r="K21" s="153"/>
      <c r="L21" s="153"/>
      <c r="M21" s="60"/>
      <c r="N21" s="85"/>
      <c r="O21" s="153"/>
      <c r="P21" s="153"/>
      <c r="Q21" s="153"/>
      <c r="R21" s="53"/>
      <c r="S21" s="577" t="s">
        <v>208</v>
      </c>
    </row>
    <row r="22" spans="1:19" s="57" customFormat="1" ht="33.75">
      <c r="A22" s="536">
        <v>93</v>
      </c>
      <c r="B22" s="73"/>
      <c r="C22" s="517" t="s">
        <v>305</v>
      </c>
      <c r="D22" s="85"/>
      <c r="E22" s="153"/>
      <c r="F22" s="153"/>
      <c r="G22" s="153"/>
      <c r="H22" s="85"/>
      <c r="I22" s="85">
        <v>151</v>
      </c>
      <c r="J22" s="153"/>
      <c r="K22" s="153">
        <v>5000</v>
      </c>
      <c r="L22" s="153"/>
      <c r="M22" s="60"/>
      <c r="N22" s="85"/>
      <c r="O22" s="153"/>
      <c r="P22" s="153"/>
      <c r="Q22" s="153"/>
      <c r="R22" s="53"/>
      <c r="S22" s="62" t="s">
        <v>209</v>
      </c>
    </row>
    <row r="23" spans="1:19" s="49" customFormat="1" ht="24.75" customHeight="1">
      <c r="A23" s="85"/>
      <c r="B23" s="226" t="s">
        <v>104</v>
      </c>
      <c r="C23" s="22"/>
      <c r="D23" s="85"/>
      <c r="E23" s="579">
        <f>SUM(E24:E32)</f>
        <v>6750</v>
      </c>
      <c r="F23" s="579">
        <f>SUM(F24:F32)</f>
        <v>4160</v>
      </c>
      <c r="G23" s="579">
        <f>SUM(G24:G32)</f>
        <v>0</v>
      </c>
      <c r="H23" s="132"/>
      <c r="I23" s="563"/>
      <c r="J23" s="579">
        <f>SUM(J24:J32)</f>
        <v>10100</v>
      </c>
      <c r="K23" s="579">
        <f>SUM(K24:K32)</f>
        <v>0</v>
      </c>
      <c r="L23" s="579">
        <f>SUM(L24:L32)</f>
        <v>0</v>
      </c>
      <c r="M23" s="132"/>
      <c r="N23" s="563"/>
      <c r="O23" s="579">
        <f>SUM(O24:O32)</f>
        <v>11600</v>
      </c>
      <c r="P23" s="579">
        <f>SUM(P24:P32)</f>
        <v>0</v>
      </c>
      <c r="Q23" s="579">
        <f>SUM(Q24:Q32)</f>
        <v>0</v>
      </c>
      <c r="R23" s="119"/>
      <c r="S23" s="80"/>
    </row>
    <row r="24" spans="1:19" s="24" customFormat="1" ht="36">
      <c r="A24" s="536">
        <v>105</v>
      </c>
      <c r="B24" s="73"/>
      <c r="C24" s="372" t="s">
        <v>437</v>
      </c>
      <c r="D24" s="85">
        <v>1505</v>
      </c>
      <c r="E24" s="153">
        <v>3000</v>
      </c>
      <c r="F24" s="153">
        <v>4000</v>
      </c>
      <c r="G24" s="153"/>
      <c r="H24" s="85"/>
      <c r="I24" s="85">
        <v>1944</v>
      </c>
      <c r="J24" s="153">
        <v>5000</v>
      </c>
      <c r="K24" s="153"/>
      <c r="L24" s="153"/>
      <c r="M24" s="60"/>
      <c r="N24" s="85">
        <v>2386</v>
      </c>
      <c r="O24" s="153">
        <v>5000</v>
      </c>
      <c r="P24" s="153"/>
      <c r="Q24" s="153"/>
      <c r="R24" s="53"/>
      <c r="S24" s="163" t="s">
        <v>402</v>
      </c>
    </row>
    <row r="25" spans="1:19" s="24" customFormat="1" ht="12">
      <c r="A25" s="536">
        <v>105</v>
      </c>
      <c r="B25" s="73"/>
      <c r="C25" s="24" t="s">
        <v>210</v>
      </c>
      <c r="D25" s="107"/>
      <c r="E25" s="153"/>
      <c r="F25" s="153"/>
      <c r="G25" s="153"/>
      <c r="H25" s="85"/>
      <c r="I25" s="107">
        <v>881</v>
      </c>
      <c r="J25" s="153">
        <v>200</v>
      </c>
      <c r="K25" s="153"/>
      <c r="L25" s="153"/>
      <c r="M25" s="60"/>
      <c r="N25" s="85"/>
      <c r="O25" s="153"/>
      <c r="P25" s="153"/>
      <c r="Q25" s="153"/>
      <c r="R25" s="53"/>
      <c r="S25" s="444" t="s">
        <v>208</v>
      </c>
    </row>
    <row r="26" spans="1:19" s="24" customFormat="1" ht="12">
      <c r="A26" s="536">
        <v>105</v>
      </c>
      <c r="B26" s="73"/>
      <c r="C26" s="24" t="s">
        <v>211</v>
      </c>
      <c r="D26" s="107"/>
      <c r="E26" s="584"/>
      <c r="F26" s="153"/>
      <c r="G26" s="153"/>
      <c r="H26" s="85"/>
      <c r="I26" s="107"/>
      <c r="J26" s="153"/>
      <c r="K26" s="153"/>
      <c r="L26" s="153"/>
      <c r="M26" s="60"/>
      <c r="N26" s="85">
        <v>880</v>
      </c>
      <c r="O26" s="153">
        <v>1000</v>
      </c>
      <c r="P26" s="153"/>
      <c r="Q26" s="153"/>
      <c r="R26" s="53"/>
      <c r="S26" s="444" t="s">
        <v>208</v>
      </c>
    </row>
    <row r="27" spans="1:19" s="24" customFormat="1" ht="12">
      <c r="A27" s="536">
        <v>105</v>
      </c>
      <c r="B27" s="73"/>
      <c r="C27" s="24" t="s">
        <v>212</v>
      </c>
      <c r="D27" s="85"/>
      <c r="E27" s="153"/>
      <c r="F27" s="153"/>
      <c r="G27" s="153"/>
      <c r="H27" s="85"/>
      <c r="I27" s="85"/>
      <c r="J27" s="153"/>
      <c r="K27" s="153"/>
      <c r="L27" s="153"/>
      <c r="M27" s="60"/>
      <c r="N27" s="85">
        <v>1001</v>
      </c>
      <c r="O27" s="153">
        <v>2100</v>
      </c>
      <c r="P27" s="153"/>
      <c r="Q27" s="153"/>
      <c r="R27" s="53"/>
      <c r="S27" s="444" t="s">
        <v>208</v>
      </c>
    </row>
    <row r="28" spans="1:19" s="24" customFormat="1" ht="24">
      <c r="A28" s="536">
        <v>105</v>
      </c>
      <c r="B28" s="73"/>
      <c r="C28" s="51" t="s">
        <v>321</v>
      </c>
      <c r="D28" s="85">
        <v>2387</v>
      </c>
      <c r="E28" s="153"/>
      <c r="F28" s="153">
        <v>160</v>
      </c>
      <c r="G28" s="153"/>
      <c r="H28" s="85"/>
      <c r="I28" s="85"/>
      <c r="J28" s="153"/>
      <c r="K28" s="153"/>
      <c r="L28" s="153"/>
      <c r="M28" s="60"/>
      <c r="N28" s="85"/>
      <c r="O28" s="153"/>
      <c r="P28" s="153"/>
      <c r="Q28" s="153"/>
      <c r="R28" s="53"/>
      <c r="S28" s="444" t="s">
        <v>208</v>
      </c>
    </row>
    <row r="29" spans="1:19" s="24" customFormat="1" ht="12">
      <c r="A29" s="536">
        <v>109</v>
      </c>
      <c r="B29" s="73"/>
      <c r="C29" s="509" t="s">
        <v>38</v>
      </c>
      <c r="D29" s="85">
        <v>997</v>
      </c>
      <c r="E29" s="153">
        <v>3750</v>
      </c>
      <c r="F29" s="153"/>
      <c r="G29" s="153"/>
      <c r="H29" s="85"/>
      <c r="I29" s="85"/>
      <c r="J29" s="153"/>
      <c r="K29" s="153"/>
      <c r="L29" s="153"/>
      <c r="M29" s="60"/>
      <c r="N29" s="85"/>
      <c r="O29" s="153"/>
      <c r="P29" s="153"/>
      <c r="Q29" s="153"/>
      <c r="R29" s="53"/>
      <c r="S29" s="444" t="s">
        <v>208</v>
      </c>
    </row>
    <row r="30" spans="1:19" s="24" customFormat="1" ht="12">
      <c r="A30" s="536">
        <v>105</v>
      </c>
      <c r="B30" s="73"/>
      <c r="C30" s="24" t="s">
        <v>213</v>
      </c>
      <c r="D30" s="85"/>
      <c r="E30" s="153"/>
      <c r="F30" s="153"/>
      <c r="G30" s="153"/>
      <c r="H30" s="85"/>
      <c r="I30" s="85">
        <v>1002</v>
      </c>
      <c r="J30" s="153">
        <v>2700</v>
      </c>
      <c r="K30" s="153"/>
      <c r="L30" s="153"/>
      <c r="M30" s="60"/>
      <c r="N30" s="85"/>
      <c r="O30" s="153"/>
      <c r="P30" s="153"/>
      <c r="Q30" s="153"/>
      <c r="R30" s="53"/>
      <c r="S30" s="444" t="s">
        <v>208</v>
      </c>
    </row>
    <row r="31" spans="1:19" s="24" customFormat="1" ht="12">
      <c r="A31" s="536">
        <v>461</v>
      </c>
      <c r="B31" s="73"/>
      <c r="C31" s="24" t="s">
        <v>214</v>
      </c>
      <c r="D31" s="85"/>
      <c r="E31" s="153"/>
      <c r="F31" s="153"/>
      <c r="G31" s="153"/>
      <c r="H31" s="85"/>
      <c r="I31" s="85">
        <v>999</v>
      </c>
      <c r="J31" s="153">
        <v>1500</v>
      </c>
      <c r="K31" s="153"/>
      <c r="L31" s="153"/>
      <c r="M31" s="60"/>
      <c r="N31" s="85">
        <v>1000</v>
      </c>
      <c r="O31" s="153">
        <v>3500</v>
      </c>
      <c r="P31" s="153"/>
      <c r="Q31" s="153"/>
      <c r="R31" s="53"/>
      <c r="S31" s="444" t="s">
        <v>208</v>
      </c>
    </row>
    <row r="32" spans="1:19" s="24" customFormat="1" ht="15" customHeight="1">
      <c r="A32" s="536">
        <v>105</v>
      </c>
      <c r="B32" s="73"/>
      <c r="C32" s="28" t="s">
        <v>215</v>
      </c>
      <c r="D32" s="85"/>
      <c r="E32" s="153"/>
      <c r="F32" s="153"/>
      <c r="G32" s="153"/>
      <c r="H32" s="85"/>
      <c r="I32" s="85">
        <v>1506</v>
      </c>
      <c r="J32" s="153">
        <v>700</v>
      </c>
      <c r="K32" s="153"/>
      <c r="L32" s="153"/>
      <c r="M32" s="60"/>
      <c r="N32" s="85"/>
      <c r="O32" s="153"/>
      <c r="P32" s="153"/>
      <c r="Q32" s="153"/>
      <c r="R32" s="53"/>
      <c r="S32" s="444" t="s">
        <v>208</v>
      </c>
    </row>
    <row r="33" spans="1:19" s="22" customFormat="1" ht="19.5" customHeight="1">
      <c r="A33" s="85"/>
      <c r="B33" s="226" t="s">
        <v>25</v>
      </c>
      <c r="D33" s="85"/>
      <c r="E33" s="579">
        <f>SUM(E34:E41)</f>
        <v>3650</v>
      </c>
      <c r="F33" s="579">
        <f>SUM(F34:F41)</f>
        <v>1458</v>
      </c>
      <c r="G33" s="579">
        <f>SUM(G34:G41)</f>
        <v>0</v>
      </c>
      <c r="H33" s="132"/>
      <c r="I33" s="563"/>
      <c r="J33" s="579">
        <f>SUM(J34:J41)</f>
        <v>5800</v>
      </c>
      <c r="K33" s="579">
        <f>SUM(K34:K41)</f>
        <v>0</v>
      </c>
      <c r="L33" s="579">
        <f>SUM(L34:L41)</f>
        <v>0</v>
      </c>
      <c r="M33" s="132"/>
      <c r="N33" s="563"/>
      <c r="O33" s="579">
        <f>SUM(O34:O41)</f>
        <v>4474</v>
      </c>
      <c r="P33" s="579">
        <f>SUM(P34:P41)</f>
        <v>0</v>
      </c>
      <c r="Q33" s="579">
        <f>SUM(Q34:Q41)</f>
        <v>0</v>
      </c>
      <c r="R33" s="119"/>
      <c r="S33" s="80"/>
    </row>
    <row r="34" spans="1:19" s="24" customFormat="1" ht="36">
      <c r="A34" s="536">
        <v>111</v>
      </c>
      <c r="B34" s="73"/>
      <c r="C34" s="51" t="s">
        <v>216</v>
      </c>
      <c r="D34" s="85">
        <v>1507</v>
      </c>
      <c r="E34" s="153">
        <v>1050</v>
      </c>
      <c r="F34" s="153"/>
      <c r="G34" s="153"/>
      <c r="H34" s="85"/>
      <c r="I34" s="85"/>
      <c r="J34" s="153"/>
      <c r="K34" s="153"/>
      <c r="L34" s="153"/>
      <c r="M34" s="60"/>
      <c r="N34" s="85"/>
      <c r="O34" s="153"/>
      <c r="P34" s="153"/>
      <c r="Q34" s="153"/>
      <c r="R34" s="53"/>
      <c r="S34" s="80" t="s">
        <v>217</v>
      </c>
    </row>
    <row r="35" spans="1:19" s="24" customFormat="1" ht="24">
      <c r="A35" s="536">
        <v>111</v>
      </c>
      <c r="B35" s="73"/>
      <c r="C35" s="372" t="s">
        <v>313</v>
      </c>
      <c r="D35" s="85">
        <v>185</v>
      </c>
      <c r="E35" s="153">
        <v>2600</v>
      </c>
      <c r="F35" s="153"/>
      <c r="G35" s="153"/>
      <c r="H35" s="85"/>
      <c r="I35" s="85">
        <v>680</v>
      </c>
      <c r="J35" s="153">
        <v>2400</v>
      </c>
      <c r="K35" s="153"/>
      <c r="L35" s="153"/>
      <c r="M35" s="60"/>
      <c r="N35" s="85">
        <v>1946</v>
      </c>
      <c r="O35" s="153">
        <v>3000</v>
      </c>
      <c r="P35" s="153"/>
      <c r="Q35" s="153"/>
      <c r="R35" s="53"/>
      <c r="S35" s="80" t="s">
        <v>217</v>
      </c>
    </row>
    <row r="36" spans="1:19" s="24" customFormat="1" ht="24">
      <c r="A36" s="536">
        <v>113</v>
      </c>
      <c r="B36" s="73"/>
      <c r="C36" s="364" t="s">
        <v>432</v>
      </c>
      <c r="D36" s="85">
        <v>445</v>
      </c>
      <c r="E36" s="153"/>
      <c r="F36" s="153">
        <v>700</v>
      </c>
      <c r="G36" s="153"/>
      <c r="H36" s="85"/>
      <c r="I36" s="85"/>
      <c r="J36" s="153"/>
      <c r="K36" s="153"/>
      <c r="L36" s="153"/>
      <c r="M36" s="60"/>
      <c r="N36" s="85"/>
      <c r="O36" s="153"/>
      <c r="P36" s="153"/>
      <c r="Q36" s="153"/>
      <c r="R36" s="53"/>
      <c r="S36" s="374" t="s">
        <v>245</v>
      </c>
    </row>
    <row r="37" spans="1:19" s="24" customFormat="1" ht="24">
      <c r="A37" s="536">
        <v>114</v>
      </c>
      <c r="B37" s="73"/>
      <c r="C37" s="364" t="s">
        <v>417</v>
      </c>
      <c r="D37" s="85">
        <v>2483</v>
      </c>
      <c r="E37" s="153"/>
      <c r="F37" s="153">
        <v>758</v>
      </c>
      <c r="G37" s="153"/>
      <c r="H37" s="85"/>
      <c r="I37" s="85"/>
      <c r="J37" s="153"/>
      <c r="K37" s="153"/>
      <c r="L37" s="153"/>
      <c r="M37" s="60"/>
      <c r="N37" s="85"/>
      <c r="O37" s="153"/>
      <c r="P37" s="153"/>
      <c r="Q37" s="153"/>
      <c r="R37" s="53"/>
      <c r="S37" s="374" t="s">
        <v>199</v>
      </c>
    </row>
    <row r="38" spans="1:19" s="24" customFormat="1" ht="24">
      <c r="A38" s="536">
        <v>113</v>
      </c>
      <c r="B38" s="73"/>
      <c r="C38" s="51" t="s">
        <v>442</v>
      </c>
      <c r="D38" s="85"/>
      <c r="E38" s="153"/>
      <c r="F38" s="153"/>
      <c r="G38" s="153"/>
      <c r="H38" s="85"/>
      <c r="I38" s="85">
        <v>1508</v>
      </c>
      <c r="J38" s="153">
        <v>900</v>
      </c>
      <c r="K38" s="153"/>
      <c r="L38" s="153"/>
      <c r="M38" s="60"/>
      <c r="N38" s="85"/>
      <c r="O38" s="153"/>
      <c r="P38" s="153"/>
      <c r="Q38" s="153"/>
      <c r="R38" s="53"/>
      <c r="S38" s="80" t="s">
        <v>217</v>
      </c>
    </row>
    <row r="39" spans="1:19" s="24" customFormat="1" ht="24">
      <c r="A39" s="536">
        <v>113</v>
      </c>
      <c r="B39" s="73"/>
      <c r="C39" s="51" t="s">
        <v>443</v>
      </c>
      <c r="D39" s="85"/>
      <c r="E39" s="153"/>
      <c r="F39" s="153"/>
      <c r="G39" s="153"/>
      <c r="H39" s="85"/>
      <c r="I39" s="85">
        <v>1436</v>
      </c>
      <c r="J39" s="153">
        <v>800</v>
      </c>
      <c r="K39" s="153"/>
      <c r="L39" s="153"/>
      <c r="M39" s="60"/>
      <c r="N39" s="85"/>
      <c r="O39" s="153"/>
      <c r="P39" s="153"/>
      <c r="Q39" s="153"/>
      <c r="R39" s="53"/>
      <c r="S39" s="80" t="s">
        <v>217</v>
      </c>
    </row>
    <row r="40" spans="1:19" s="24" customFormat="1" ht="24">
      <c r="A40" s="536">
        <v>398</v>
      </c>
      <c r="B40" s="73"/>
      <c r="C40" s="51" t="s">
        <v>218</v>
      </c>
      <c r="D40" s="85"/>
      <c r="E40" s="153"/>
      <c r="F40" s="153"/>
      <c r="G40" s="153"/>
      <c r="H40" s="85"/>
      <c r="I40" s="85">
        <v>1864</v>
      </c>
      <c r="J40" s="153">
        <v>1700</v>
      </c>
      <c r="K40" s="153"/>
      <c r="L40" s="153"/>
      <c r="M40" s="60"/>
      <c r="N40" s="85"/>
      <c r="O40" s="153"/>
      <c r="P40" s="153"/>
      <c r="Q40" s="153"/>
      <c r="R40" s="53"/>
      <c r="S40" s="80" t="s">
        <v>217</v>
      </c>
    </row>
    <row r="41" spans="1:19" s="24" customFormat="1" ht="24">
      <c r="A41" s="536">
        <v>113</v>
      </c>
      <c r="B41" s="73"/>
      <c r="C41" s="51" t="s">
        <v>219</v>
      </c>
      <c r="D41" s="85"/>
      <c r="E41" s="153"/>
      <c r="F41" s="153"/>
      <c r="G41" s="153"/>
      <c r="H41" s="85"/>
      <c r="I41" s="85"/>
      <c r="J41" s="153"/>
      <c r="K41" s="153"/>
      <c r="L41" s="153"/>
      <c r="M41" s="60"/>
      <c r="N41" s="85">
        <v>1008</v>
      </c>
      <c r="O41" s="153">
        <v>1474</v>
      </c>
      <c r="P41" s="153"/>
      <c r="Q41" s="153"/>
      <c r="R41" s="53"/>
      <c r="S41" s="80" t="s">
        <v>217</v>
      </c>
    </row>
    <row r="42" spans="1:19" s="24" customFormat="1" ht="21" customHeight="1">
      <c r="A42" s="536"/>
      <c r="B42" s="226" t="s">
        <v>106</v>
      </c>
      <c r="C42" s="51"/>
      <c r="D42" s="85"/>
      <c r="E42" s="153"/>
      <c r="F42" s="153"/>
      <c r="G42" s="153"/>
      <c r="H42" s="85"/>
      <c r="I42" s="85"/>
      <c r="J42" s="153"/>
      <c r="K42" s="153"/>
      <c r="L42" s="153"/>
      <c r="M42" s="60"/>
      <c r="N42" s="85"/>
      <c r="O42" s="153"/>
      <c r="P42" s="153"/>
      <c r="Q42" s="153"/>
      <c r="R42" s="53"/>
      <c r="S42" s="80"/>
    </row>
    <row r="43" spans="1:19" s="24" customFormat="1" ht="24">
      <c r="A43" s="536"/>
      <c r="B43" s="73"/>
      <c r="C43" s="372" t="s">
        <v>438</v>
      </c>
      <c r="D43" s="85"/>
      <c r="E43" s="153"/>
      <c r="F43" s="153"/>
      <c r="G43" s="153"/>
      <c r="H43" s="85"/>
      <c r="I43" s="85"/>
      <c r="J43" s="153"/>
      <c r="K43" s="153"/>
      <c r="L43" s="153"/>
      <c r="M43" s="60"/>
      <c r="N43" s="85"/>
      <c r="O43" s="153"/>
      <c r="P43" s="153"/>
      <c r="Q43" s="153"/>
      <c r="R43" s="53"/>
      <c r="S43" s="80"/>
    </row>
    <row r="44" spans="1:19" s="24" customFormat="1" ht="24">
      <c r="A44" s="536"/>
      <c r="B44" s="73"/>
      <c r="C44" s="372" t="s">
        <v>439</v>
      </c>
      <c r="D44" s="85"/>
      <c r="E44" s="153"/>
      <c r="F44" s="153"/>
      <c r="G44" s="153"/>
      <c r="H44" s="85"/>
      <c r="I44" s="85"/>
      <c r="J44" s="153"/>
      <c r="K44" s="153"/>
      <c r="L44" s="153"/>
      <c r="M44" s="60"/>
      <c r="N44" s="85"/>
      <c r="O44" s="153"/>
      <c r="P44" s="153"/>
      <c r="Q44" s="153"/>
      <c r="R44" s="53"/>
      <c r="S44" s="80"/>
    </row>
    <row r="45" spans="1:19" s="24" customFormat="1" ht="24">
      <c r="A45" s="536"/>
      <c r="B45" s="73"/>
      <c r="C45" s="372" t="s">
        <v>440</v>
      </c>
      <c r="D45" s="85"/>
      <c r="E45" s="153"/>
      <c r="F45" s="153"/>
      <c r="G45" s="153"/>
      <c r="H45" s="85"/>
      <c r="I45" s="85"/>
      <c r="J45" s="153"/>
      <c r="K45" s="153"/>
      <c r="L45" s="153"/>
      <c r="M45" s="60"/>
      <c r="N45" s="85"/>
      <c r="O45" s="153"/>
      <c r="P45" s="153"/>
      <c r="Q45" s="153"/>
      <c r="R45" s="53"/>
      <c r="S45" s="80"/>
    </row>
    <row r="46" spans="1:19" s="49" customFormat="1" ht="24.75" customHeight="1">
      <c r="A46" s="536"/>
      <c r="B46" s="73" t="s">
        <v>107</v>
      </c>
      <c r="C46" s="22"/>
      <c r="D46" s="85"/>
      <c r="E46" s="579">
        <f>SUM(E47:E47)</f>
        <v>0</v>
      </c>
      <c r="F46" s="579">
        <f>SUM(F47:F47)</f>
        <v>300</v>
      </c>
      <c r="G46" s="579">
        <f>SUM(G47:G47)</f>
        <v>0</v>
      </c>
      <c r="H46" s="132"/>
      <c r="I46" s="563"/>
      <c r="J46" s="579">
        <f>SUM(J47:J47)</f>
        <v>500</v>
      </c>
      <c r="K46" s="579">
        <f>SUM(K47:K47)</f>
        <v>0</v>
      </c>
      <c r="L46" s="579">
        <f>SUM(L47:L47)</f>
        <v>0</v>
      </c>
      <c r="M46" s="132"/>
      <c r="N46" s="563"/>
      <c r="O46" s="579">
        <f>SUM(O47:O47)</f>
        <v>0</v>
      </c>
      <c r="P46" s="579">
        <f>SUM(P47:P47)</f>
        <v>0</v>
      </c>
      <c r="Q46" s="579">
        <f>SUM(Q47:Q47)</f>
        <v>0</v>
      </c>
      <c r="R46" s="119"/>
      <c r="S46" s="80"/>
    </row>
    <row r="47" spans="1:19" s="57" customFormat="1" ht="24">
      <c r="A47" s="536">
        <v>423</v>
      </c>
      <c r="B47" s="73"/>
      <c r="C47" s="372" t="s">
        <v>380</v>
      </c>
      <c r="D47" s="85">
        <v>1947</v>
      </c>
      <c r="E47" s="153"/>
      <c r="F47" s="153">
        <v>300</v>
      </c>
      <c r="G47" s="153"/>
      <c r="H47" s="85"/>
      <c r="I47" s="85">
        <v>2416</v>
      </c>
      <c r="J47" s="153">
        <v>500</v>
      </c>
      <c r="K47" s="153"/>
      <c r="L47" s="153"/>
      <c r="M47" s="60"/>
      <c r="N47" s="85"/>
      <c r="O47" s="153"/>
      <c r="P47" s="153"/>
      <c r="Q47" s="153"/>
      <c r="R47" s="53"/>
      <c r="S47" s="62" t="s">
        <v>423</v>
      </c>
    </row>
    <row r="48" spans="1:19" s="22" customFormat="1" ht="24.75" customHeight="1">
      <c r="A48" s="551"/>
      <c r="B48" s="226" t="s">
        <v>220</v>
      </c>
      <c r="D48" s="230"/>
      <c r="E48" s="579">
        <f>SUM(E49:E50)</f>
        <v>4000</v>
      </c>
      <c r="F48" s="579">
        <f>SUM(F49:F50)</f>
        <v>0</v>
      </c>
      <c r="G48" s="579">
        <f>SUM(G49:G50)</f>
        <v>1800</v>
      </c>
      <c r="H48" s="254"/>
      <c r="I48" s="230"/>
      <c r="J48" s="579">
        <f>SUM(J49:J50)</f>
        <v>4000</v>
      </c>
      <c r="K48" s="579">
        <f>SUM(K49:K50)</f>
        <v>0</v>
      </c>
      <c r="L48" s="579">
        <f>SUM(L49:L50)</f>
        <v>0</v>
      </c>
      <c r="M48" s="132"/>
      <c r="N48" s="563"/>
      <c r="O48" s="579">
        <f>SUM(O49:O50)</f>
        <v>0</v>
      </c>
      <c r="P48" s="579">
        <f>SUM(P49:P50)</f>
        <v>0</v>
      </c>
      <c r="Q48" s="579">
        <f>SUM(Q49:Q50)</f>
        <v>0</v>
      </c>
      <c r="R48" s="119"/>
      <c r="S48" s="80"/>
    </row>
    <row r="49" spans="1:19" s="57" customFormat="1" ht="34.5" customHeight="1">
      <c r="A49" s="536">
        <v>94</v>
      </c>
      <c r="B49" s="73"/>
      <c r="C49" s="51" t="s">
        <v>221</v>
      </c>
      <c r="D49" s="85">
        <v>154</v>
      </c>
      <c r="E49" s="153">
        <v>2500</v>
      </c>
      <c r="F49" s="153"/>
      <c r="G49" s="153"/>
      <c r="H49" s="115"/>
      <c r="I49" s="85">
        <v>155</v>
      </c>
      <c r="J49" s="153">
        <v>4000</v>
      </c>
      <c r="K49" s="153"/>
      <c r="L49" s="153"/>
      <c r="M49" s="53"/>
      <c r="N49" s="85"/>
      <c r="O49" s="153"/>
      <c r="P49" s="153"/>
      <c r="Q49" s="153"/>
      <c r="R49" s="53"/>
      <c r="S49" s="62" t="s">
        <v>222</v>
      </c>
    </row>
    <row r="50" spans="1:19" s="57" customFormat="1" ht="24">
      <c r="A50" s="536">
        <v>94</v>
      </c>
      <c r="B50" s="73"/>
      <c r="C50" s="51" t="s">
        <v>403</v>
      </c>
      <c r="D50" s="85">
        <v>2469</v>
      </c>
      <c r="E50" s="153">
        <v>1500</v>
      </c>
      <c r="F50" s="153"/>
      <c r="G50" s="153">
        <v>1800</v>
      </c>
      <c r="H50" s="115"/>
      <c r="I50" s="85"/>
      <c r="J50" s="153"/>
      <c r="K50" s="153"/>
      <c r="L50" s="153"/>
      <c r="M50" s="53"/>
      <c r="N50" s="85"/>
      <c r="O50" s="153"/>
      <c r="P50" s="153"/>
      <c r="Q50" s="153"/>
      <c r="R50" s="53"/>
      <c r="S50" s="62" t="s">
        <v>404</v>
      </c>
    </row>
    <row r="51" spans="1:19" s="49" customFormat="1" ht="24.75" customHeight="1">
      <c r="A51" s="536"/>
      <c r="B51" s="73" t="s">
        <v>109</v>
      </c>
      <c r="C51" s="58"/>
      <c r="D51" s="85"/>
      <c r="E51" s="579">
        <f>SUM(E52:E52)</f>
        <v>0</v>
      </c>
      <c r="F51" s="579">
        <f>SUM(F52:F52)</f>
        <v>0</v>
      </c>
      <c r="G51" s="579">
        <f>SUM(G52:G52)</f>
        <v>0</v>
      </c>
      <c r="H51" s="85"/>
      <c r="I51" s="85"/>
      <c r="J51" s="579">
        <f>SUM(J52:J52)</f>
        <v>0</v>
      </c>
      <c r="K51" s="579">
        <f>SUM(K52:K52)</f>
        <v>0</v>
      </c>
      <c r="L51" s="579">
        <f>SUM(L52:L52)</f>
        <v>0</v>
      </c>
      <c r="M51" s="149"/>
      <c r="N51" s="85"/>
      <c r="O51" s="579">
        <f>SUM(O52:O52)</f>
        <v>0</v>
      </c>
      <c r="P51" s="579">
        <f>SUM(P52:P52)</f>
        <v>2200</v>
      </c>
      <c r="Q51" s="579">
        <f>SUM(Q52:Q52)</f>
        <v>0</v>
      </c>
      <c r="R51" s="119"/>
      <c r="S51" s="80"/>
    </row>
    <row r="52" spans="1:19" s="57" customFormat="1" ht="24">
      <c r="A52" s="536">
        <v>98</v>
      </c>
      <c r="B52" s="73"/>
      <c r="C52" s="51" t="s">
        <v>223</v>
      </c>
      <c r="D52" s="107"/>
      <c r="E52" s="153"/>
      <c r="F52" s="153"/>
      <c r="G52" s="153"/>
      <c r="H52" s="85"/>
      <c r="I52" s="107"/>
      <c r="J52" s="153"/>
      <c r="K52" s="153"/>
      <c r="L52" s="153"/>
      <c r="M52" s="60"/>
      <c r="N52" s="107">
        <v>159</v>
      </c>
      <c r="O52" s="153"/>
      <c r="P52" s="153">
        <v>2200</v>
      </c>
      <c r="Q52" s="153"/>
      <c r="R52" s="53"/>
      <c r="S52" s="80" t="s">
        <v>206</v>
      </c>
    </row>
    <row r="53" spans="1:19" s="22" customFormat="1" ht="24.75" customHeight="1">
      <c r="A53" s="536"/>
      <c r="B53" s="73" t="s">
        <v>110</v>
      </c>
      <c r="D53" s="85"/>
      <c r="E53" s="579">
        <f>SUM(E54:E55)</f>
        <v>2500</v>
      </c>
      <c r="F53" s="579">
        <f>SUM(F54:F55)</f>
        <v>1000</v>
      </c>
      <c r="G53" s="579">
        <f>SUM(G54:G55)</f>
        <v>0</v>
      </c>
      <c r="H53" s="85"/>
      <c r="I53" s="85"/>
      <c r="J53" s="579">
        <f>SUM(J54:J55)</f>
        <v>0</v>
      </c>
      <c r="K53" s="579">
        <f>SUM(K54:K55)</f>
        <v>1500</v>
      </c>
      <c r="L53" s="579">
        <f>SUM(L54:L55)</f>
        <v>0</v>
      </c>
      <c r="M53" s="132"/>
      <c r="N53" s="563"/>
      <c r="O53" s="579">
        <f>SUM(O54:O55)</f>
        <v>0</v>
      </c>
      <c r="P53" s="579">
        <f>SUM(P54:P55)</f>
        <v>1500</v>
      </c>
      <c r="Q53" s="579">
        <f>SUM(Q54:Q55)</f>
        <v>0</v>
      </c>
      <c r="R53" s="119"/>
      <c r="S53" s="80"/>
    </row>
    <row r="54" spans="1:19" s="531" customFormat="1" ht="24">
      <c r="A54" s="536">
        <v>107</v>
      </c>
      <c r="B54" s="270"/>
      <c r="C54" s="528" t="s">
        <v>224</v>
      </c>
      <c r="D54" s="85">
        <v>179</v>
      </c>
      <c r="E54" s="153">
        <v>2500</v>
      </c>
      <c r="F54" s="153"/>
      <c r="G54" s="153"/>
      <c r="H54" s="85"/>
      <c r="I54" s="85"/>
      <c r="J54" s="153"/>
      <c r="K54" s="153"/>
      <c r="L54" s="153"/>
      <c r="M54" s="529"/>
      <c r="N54" s="85"/>
      <c r="O54" s="153"/>
      <c r="P54" s="153"/>
      <c r="Q54" s="153"/>
      <c r="R54" s="527"/>
      <c r="S54" s="530" t="s">
        <v>208</v>
      </c>
    </row>
    <row r="55" spans="1:19" s="24" customFormat="1" ht="12">
      <c r="A55" s="536">
        <v>100</v>
      </c>
      <c r="B55" s="73"/>
      <c r="C55" s="51" t="s">
        <v>225</v>
      </c>
      <c r="D55" s="85">
        <v>673</v>
      </c>
      <c r="E55" s="153"/>
      <c r="F55" s="153">
        <v>1000</v>
      </c>
      <c r="G55" s="153"/>
      <c r="H55" s="85"/>
      <c r="I55" s="85">
        <v>674</v>
      </c>
      <c r="J55" s="153"/>
      <c r="K55" s="153">
        <v>1500</v>
      </c>
      <c r="L55" s="153"/>
      <c r="M55" s="60"/>
      <c r="N55" s="85">
        <v>1949</v>
      </c>
      <c r="O55" s="153"/>
      <c r="P55" s="153">
        <v>1500</v>
      </c>
      <c r="Q55" s="153"/>
      <c r="R55" s="53"/>
      <c r="S55" s="390" t="s">
        <v>226</v>
      </c>
    </row>
    <row r="56" spans="1:19" s="17" customFormat="1" ht="24" customHeight="1">
      <c r="A56" s="537"/>
      <c r="B56" s="74"/>
      <c r="C56" s="59"/>
      <c r="D56" s="86"/>
      <c r="E56" s="148">
        <f>E7+E15+E23+E33+E46+E48+E51+E53</f>
        <v>35480</v>
      </c>
      <c r="F56" s="148">
        <f>F7+F15+F23+F33+F46+F48+F51+F53</f>
        <v>12401</v>
      </c>
      <c r="G56" s="148">
        <f>G7+G15+G23+G33+G46+G48+G51+G53</f>
        <v>5495</v>
      </c>
      <c r="H56" s="84"/>
      <c r="I56" s="86"/>
      <c r="J56" s="148">
        <f>J7+J15+J23+J33+J46+J48+J51+J53</f>
        <v>35400</v>
      </c>
      <c r="K56" s="148">
        <f>K7+K15+K23+K33+K46+K48+K51+K53</f>
        <v>7224</v>
      </c>
      <c r="L56" s="148">
        <f>L7+L15+L23+L33+L46+L48+L51+L53</f>
        <v>0</v>
      </c>
      <c r="M56" s="146"/>
      <c r="N56" s="86"/>
      <c r="O56" s="148">
        <f>O7+O15+O23+O33+O46+O48+O51+O53</f>
        <v>23814</v>
      </c>
      <c r="P56" s="148">
        <f>P7+P15+P23+P33+P46+P48+P51+P53</f>
        <v>33700</v>
      </c>
      <c r="Q56" s="148">
        <f>Q7+Q15+Q23+Q33+Q46+Q48+Q51+Q53</f>
        <v>36220</v>
      </c>
      <c r="R56" s="147"/>
      <c r="S56" s="121"/>
    </row>
    <row r="57" spans="1:19" s="262" customFormat="1" ht="12.75" customHeight="1">
      <c r="A57" s="552"/>
      <c r="B57" s="232"/>
      <c r="C57" s="261"/>
      <c r="D57" s="115"/>
      <c r="E57" s="236"/>
      <c r="F57" s="236"/>
      <c r="G57" s="236"/>
      <c r="H57" s="115"/>
      <c r="I57" s="115"/>
      <c r="J57" s="255"/>
      <c r="K57" s="255"/>
      <c r="L57" s="255"/>
      <c r="M57" s="255"/>
      <c r="N57" s="115"/>
      <c r="O57" s="255"/>
      <c r="P57" s="255"/>
      <c r="Q57" s="255"/>
      <c r="R57" s="255"/>
      <c r="S57" s="256"/>
    </row>
    <row r="58" spans="1:19" s="57" customFormat="1" ht="12.75" customHeight="1">
      <c r="A58" s="231"/>
      <c r="B58" s="350"/>
      <c r="C58" s="267" t="s">
        <v>201</v>
      </c>
      <c r="D58" s="345"/>
      <c r="E58" s="352"/>
      <c r="F58" s="352"/>
      <c r="G58" s="352"/>
      <c r="H58"/>
      <c r="I58" s="231"/>
      <c r="J58" s="54"/>
      <c r="K58" s="54"/>
      <c r="L58" s="54"/>
      <c r="M58" s="53"/>
      <c r="N58" s="231"/>
      <c r="O58" s="54"/>
      <c r="P58" s="54"/>
      <c r="Q58" s="54"/>
      <c r="R58" s="53"/>
      <c r="S58" s="54"/>
    </row>
    <row r="59" spans="1:19" s="49" customFormat="1" ht="24" customHeight="1">
      <c r="A59" s="102"/>
      <c r="B59" s="503" t="s">
        <v>202</v>
      </c>
      <c r="C59" s="397" t="s">
        <v>227</v>
      </c>
      <c r="D59" s="346"/>
      <c r="E59" s="354"/>
      <c r="F59" s="354"/>
      <c r="G59" s="354"/>
      <c r="H59"/>
      <c r="I59" s="102"/>
      <c r="J59" s="172"/>
      <c r="K59" s="172"/>
      <c r="L59" s="172"/>
      <c r="M59" s="119"/>
      <c r="N59" s="102"/>
      <c r="O59" s="172"/>
      <c r="P59" s="172"/>
      <c r="Q59" s="172"/>
      <c r="R59" s="119"/>
      <c r="S59" s="172"/>
    </row>
    <row r="60" spans="1:19" s="49" customFormat="1" ht="12.75">
      <c r="A60" s="102"/>
      <c r="B60" s="343"/>
      <c r="C60" s="353" t="s">
        <v>228</v>
      </c>
      <c r="D60" s="346"/>
      <c r="E60" s="354"/>
      <c r="F60" s="354"/>
      <c r="G60" s="354"/>
      <c r="H60"/>
      <c r="I60" s="102"/>
      <c r="J60" s="172"/>
      <c r="K60" s="172"/>
      <c r="L60" s="172"/>
      <c r="M60" s="119"/>
      <c r="N60" s="102"/>
      <c r="O60" s="172"/>
      <c r="P60" s="172"/>
      <c r="Q60" s="172"/>
      <c r="R60" s="119"/>
      <c r="S60" s="172"/>
    </row>
    <row r="61" spans="1:19" s="49" customFormat="1" ht="12.75">
      <c r="A61" s="102"/>
      <c r="B61" s="343"/>
      <c r="C61" s="397" t="s">
        <v>229</v>
      </c>
      <c r="D61" s="357"/>
      <c r="E61" s="358"/>
      <c r="F61" s="358"/>
      <c r="G61" s="358"/>
      <c r="H61"/>
      <c r="I61" s="102"/>
      <c r="J61" s="172"/>
      <c r="K61" s="172"/>
      <c r="L61" s="172"/>
      <c r="M61" s="119"/>
      <c r="N61" s="102"/>
      <c r="O61" s="172"/>
      <c r="P61" s="172"/>
      <c r="Q61" s="172"/>
      <c r="R61" s="119"/>
      <c r="S61" s="172"/>
    </row>
    <row r="62" spans="1:19" s="49" customFormat="1" ht="12.75">
      <c r="A62" s="102"/>
      <c r="B62" s="343"/>
      <c r="C62" s="356" t="s">
        <v>230</v>
      </c>
      <c r="D62" s="357"/>
      <c r="E62" s="358"/>
      <c r="F62" s="358"/>
      <c r="G62" s="358"/>
      <c r="H62"/>
      <c r="I62" s="102"/>
      <c r="J62" s="172"/>
      <c r="K62" s="172"/>
      <c r="L62" s="172"/>
      <c r="M62" s="119"/>
      <c r="N62" s="102"/>
      <c r="O62" s="172"/>
      <c r="P62" s="172"/>
      <c r="Q62" s="172"/>
      <c r="R62" s="119"/>
      <c r="S62" s="172"/>
    </row>
    <row r="63" spans="1:19" s="49" customFormat="1" ht="12.75">
      <c r="A63" s="102"/>
      <c r="B63" s="355"/>
      <c r="C63" s="377" t="s">
        <v>231</v>
      </c>
      <c r="D63" s="357"/>
      <c r="E63" s="358"/>
      <c r="F63" s="358"/>
      <c r="G63" s="358"/>
      <c r="H63"/>
      <c r="I63" s="102"/>
      <c r="J63" s="172"/>
      <c r="K63" s="172"/>
      <c r="L63" s="172"/>
      <c r="M63" s="119"/>
      <c r="N63" s="102"/>
      <c r="O63" s="172"/>
      <c r="P63" s="172"/>
      <c r="Q63" s="172"/>
      <c r="R63" s="119"/>
      <c r="S63" s="172"/>
    </row>
    <row r="64" spans="1:19" s="49" customFormat="1" ht="12.75">
      <c r="A64" s="102"/>
      <c r="B64" s="355"/>
      <c r="C64" s="398" t="s">
        <v>232</v>
      </c>
      <c r="D64" s="346"/>
      <c r="E64" s="354"/>
      <c r="F64" s="354"/>
      <c r="G64" s="354"/>
      <c r="H64"/>
      <c r="I64" s="102"/>
      <c r="J64" s="172"/>
      <c r="K64" s="172"/>
      <c r="L64" s="172"/>
      <c r="M64" s="119"/>
      <c r="N64" s="102"/>
      <c r="O64" s="172"/>
      <c r="P64" s="172"/>
      <c r="Q64" s="172"/>
      <c r="R64" s="119"/>
      <c r="S64" s="172"/>
    </row>
    <row r="65" spans="1:19" s="49" customFormat="1" ht="12.75">
      <c r="A65" s="102"/>
      <c r="B65" s="355"/>
      <c r="C65" s="377" t="s">
        <v>233</v>
      </c>
      <c r="D65" s="102"/>
      <c r="E65" s="237"/>
      <c r="F65" s="237"/>
      <c r="G65" s="237"/>
      <c r="H65" s="115"/>
      <c r="I65" s="102"/>
      <c r="J65" s="172"/>
      <c r="K65" s="172"/>
      <c r="L65" s="172"/>
      <c r="M65" s="119"/>
      <c r="N65" s="102"/>
      <c r="O65" s="172"/>
      <c r="P65" s="172"/>
      <c r="Q65" s="172"/>
      <c r="R65" s="119"/>
      <c r="S65" s="172"/>
    </row>
    <row r="66" spans="1:19" s="49" customFormat="1" ht="12.75">
      <c r="A66" s="102"/>
      <c r="B66" s="355"/>
      <c r="C66" s="397" t="s">
        <v>234</v>
      </c>
      <c r="D66" s="102"/>
      <c r="E66" s="237"/>
      <c r="F66" s="237"/>
      <c r="G66" s="237"/>
      <c r="H66" s="115"/>
      <c r="I66" s="102"/>
      <c r="J66" s="172"/>
      <c r="K66" s="172"/>
      <c r="L66" s="172"/>
      <c r="M66" s="119"/>
      <c r="N66" s="102"/>
      <c r="O66" s="172"/>
      <c r="P66" s="172"/>
      <c r="Q66" s="172"/>
      <c r="R66" s="119"/>
      <c r="S66" s="172"/>
    </row>
    <row r="67" spans="1:19" s="49" customFormat="1" ht="12.75">
      <c r="A67" s="102"/>
      <c r="B67" s="355"/>
      <c r="C67" s="397" t="s">
        <v>235</v>
      </c>
      <c r="D67" s="102"/>
      <c r="E67" s="237"/>
      <c r="F67" s="237"/>
      <c r="G67" s="237"/>
      <c r="H67" s="115"/>
      <c r="I67" s="102"/>
      <c r="J67" s="172"/>
      <c r="K67" s="172"/>
      <c r="L67" s="172"/>
      <c r="M67" s="119"/>
      <c r="N67" s="102"/>
      <c r="O67" s="172"/>
      <c r="P67" s="172"/>
      <c r="Q67" s="172"/>
      <c r="R67" s="119"/>
      <c r="S67" s="172"/>
    </row>
    <row r="68" spans="1:19" s="49" customFormat="1" ht="12.75">
      <c r="A68" s="102"/>
      <c r="B68" s="355"/>
      <c r="C68" s="578" t="s">
        <v>405</v>
      </c>
      <c r="D68" s="102"/>
      <c r="E68" s="237"/>
      <c r="F68" s="237"/>
      <c r="G68" s="237"/>
      <c r="H68" s="115"/>
      <c r="I68" s="102"/>
      <c r="J68" s="172"/>
      <c r="K68" s="172"/>
      <c r="L68" s="172"/>
      <c r="M68" s="119"/>
      <c r="N68" s="102"/>
      <c r="O68" s="172"/>
      <c r="P68" s="172"/>
      <c r="Q68" s="172"/>
      <c r="R68" s="119"/>
      <c r="S68" s="172"/>
    </row>
    <row r="69" spans="1:19" s="49" customFormat="1" ht="12.75">
      <c r="A69" s="102"/>
      <c r="B69" s="355"/>
      <c r="C69" s="578" t="s">
        <v>406</v>
      </c>
      <c r="D69" s="102"/>
      <c r="E69" s="237"/>
      <c r="F69" s="237"/>
      <c r="G69" s="237"/>
      <c r="H69" s="115"/>
      <c r="I69" s="102"/>
      <c r="J69" s="172"/>
      <c r="K69" s="172"/>
      <c r="L69" s="172"/>
      <c r="M69" s="119"/>
      <c r="N69" s="102"/>
      <c r="O69" s="172"/>
      <c r="P69" s="172"/>
      <c r="Q69" s="172"/>
      <c r="R69" s="119"/>
      <c r="S69" s="172"/>
    </row>
    <row r="70" spans="1:19" s="49" customFormat="1" ht="7.5" customHeight="1">
      <c r="A70" s="102"/>
      <c r="B70" s="355"/>
      <c r="C70" s="397"/>
      <c r="D70" s="102"/>
      <c r="E70" s="237"/>
      <c r="F70" s="237"/>
      <c r="G70" s="237"/>
      <c r="H70" s="115"/>
      <c r="I70" s="102"/>
      <c r="J70" s="172"/>
      <c r="K70" s="172"/>
      <c r="L70" s="172"/>
      <c r="M70" s="119"/>
      <c r="N70" s="102"/>
      <c r="O70" s="172"/>
      <c r="P70" s="172"/>
      <c r="Q70" s="172"/>
      <c r="R70" s="119"/>
      <c r="S70" s="172"/>
    </row>
    <row r="71" spans="1:19" s="57" customFormat="1" ht="12.75">
      <c r="A71" s="231"/>
      <c r="B71" s="504" t="s">
        <v>203</v>
      </c>
      <c r="C71" s="397" t="s">
        <v>12</v>
      </c>
      <c r="D71" s="231"/>
      <c r="E71" s="165"/>
      <c r="F71" s="165"/>
      <c r="G71" s="165"/>
      <c r="H71" s="228"/>
      <c r="I71" s="231"/>
      <c r="J71" s="54"/>
      <c r="K71" s="54"/>
      <c r="L71" s="54"/>
      <c r="M71" s="53"/>
      <c r="N71" s="231"/>
      <c r="O71" s="54"/>
      <c r="P71" s="54"/>
      <c r="Q71" s="54"/>
      <c r="R71" s="53"/>
      <c r="S71" s="54"/>
    </row>
    <row r="72" spans="1:19" s="57" customFormat="1" ht="7.5" customHeight="1">
      <c r="A72" s="231"/>
      <c r="B72" s="504"/>
      <c r="C72" s="397"/>
      <c r="D72" s="231"/>
      <c r="E72" s="165"/>
      <c r="F72" s="165"/>
      <c r="G72" s="165"/>
      <c r="H72" s="228"/>
      <c r="I72" s="231"/>
      <c r="J72" s="54"/>
      <c r="K72" s="54"/>
      <c r="L72" s="54"/>
      <c r="M72" s="53"/>
      <c r="N72" s="231"/>
      <c r="O72" s="54"/>
      <c r="P72" s="54"/>
      <c r="Q72" s="54"/>
      <c r="R72" s="53"/>
      <c r="S72" s="54"/>
    </row>
    <row r="73" spans="1:19" s="57" customFormat="1" ht="12.75">
      <c r="A73" s="231"/>
      <c r="C73" s="56"/>
      <c r="D73" s="231"/>
      <c r="E73" s="165"/>
      <c r="F73" s="165"/>
      <c r="G73" s="165"/>
      <c r="H73" s="228"/>
      <c r="I73" s="231"/>
      <c r="J73" s="54"/>
      <c r="K73" s="54"/>
      <c r="L73" s="54"/>
      <c r="M73" s="53"/>
      <c r="N73" s="231"/>
      <c r="O73" s="54"/>
      <c r="P73" s="54"/>
      <c r="Q73" s="54"/>
      <c r="R73" s="53"/>
      <c r="S73" s="54"/>
    </row>
    <row r="74" spans="1:19" s="57" customFormat="1" ht="12.75">
      <c r="A74" s="231"/>
      <c r="B74" s="594" t="s">
        <v>204</v>
      </c>
      <c r="C74" s="397" t="s">
        <v>236</v>
      </c>
      <c r="D74" s="231"/>
      <c r="E74" s="165"/>
      <c r="F74" s="165"/>
      <c r="G74" s="165"/>
      <c r="H74" s="228"/>
      <c r="I74" s="231"/>
      <c r="J74" s="54"/>
      <c r="K74" s="54"/>
      <c r="L74" s="54"/>
      <c r="M74" s="53"/>
      <c r="N74" s="231"/>
      <c r="O74" s="54"/>
      <c r="P74" s="54"/>
      <c r="Q74" s="54"/>
      <c r="R74" s="53"/>
      <c r="S74" s="54"/>
    </row>
    <row r="75" spans="1:19" s="57" customFormat="1" ht="12.75">
      <c r="A75" s="231"/>
      <c r="C75" s="56"/>
      <c r="D75" s="231"/>
      <c r="E75" s="165"/>
      <c r="F75" s="165"/>
      <c r="G75" s="165"/>
      <c r="H75" s="228"/>
      <c r="I75" s="231"/>
      <c r="J75" s="54"/>
      <c r="K75" s="54"/>
      <c r="L75" s="54"/>
      <c r="M75" s="53"/>
      <c r="N75" s="231"/>
      <c r="O75" s="54"/>
      <c r="P75" s="54"/>
      <c r="Q75" s="54"/>
      <c r="R75" s="53"/>
      <c r="S75" s="54"/>
    </row>
    <row r="76" spans="1:19" s="57" customFormat="1" ht="12.75">
      <c r="A76" s="231"/>
      <c r="B76" s="594" t="s">
        <v>304</v>
      </c>
      <c r="C76" s="578" t="s">
        <v>6</v>
      </c>
      <c r="D76" s="231"/>
      <c r="E76" s="165"/>
      <c r="F76" s="165"/>
      <c r="G76" s="165"/>
      <c r="H76" s="228"/>
      <c r="I76" s="231"/>
      <c r="J76" s="54"/>
      <c r="K76" s="54"/>
      <c r="L76" s="54"/>
      <c r="M76" s="53"/>
      <c r="N76" s="231"/>
      <c r="O76" s="54"/>
      <c r="P76" s="54"/>
      <c r="Q76" s="54"/>
      <c r="R76" s="53"/>
      <c r="S76" s="54"/>
    </row>
    <row r="77" spans="1:19" s="57" customFormat="1" ht="12.75">
      <c r="A77" s="231"/>
      <c r="C77" s="56"/>
      <c r="D77" s="231"/>
      <c r="E77" s="165"/>
      <c r="F77" s="165"/>
      <c r="G77" s="165"/>
      <c r="H77" s="228"/>
      <c r="I77" s="231"/>
      <c r="J77" s="54"/>
      <c r="K77" s="54"/>
      <c r="L77" s="54"/>
      <c r="M77" s="53"/>
      <c r="N77" s="231"/>
      <c r="O77" s="54"/>
      <c r="P77" s="54"/>
      <c r="Q77" s="54"/>
      <c r="R77" s="53"/>
      <c r="S77" s="54"/>
    </row>
    <row r="78" spans="1:19" s="57" customFormat="1" ht="12.75">
      <c r="A78" s="231"/>
      <c r="B78" s="594" t="s">
        <v>407</v>
      </c>
      <c r="C78" s="397" t="s">
        <v>236</v>
      </c>
      <c r="D78" s="231"/>
      <c r="E78" s="165"/>
      <c r="F78" s="165"/>
      <c r="G78" s="165"/>
      <c r="H78" s="228"/>
      <c r="I78" s="231"/>
      <c r="J78" s="54"/>
      <c r="K78" s="54"/>
      <c r="L78" s="54"/>
      <c r="M78" s="53"/>
      <c r="N78" s="231"/>
      <c r="O78" s="54"/>
      <c r="P78" s="54"/>
      <c r="Q78" s="54"/>
      <c r="R78" s="53"/>
      <c r="S78" s="54"/>
    </row>
    <row r="79" spans="1:19" s="57" customFormat="1" ht="12.75">
      <c r="A79" s="231"/>
      <c r="C79" s="56"/>
      <c r="D79" s="231"/>
      <c r="E79" s="165"/>
      <c r="F79" s="165"/>
      <c r="G79" s="165"/>
      <c r="H79" s="228"/>
      <c r="I79" s="231"/>
      <c r="J79" s="54"/>
      <c r="K79" s="54"/>
      <c r="L79" s="54"/>
      <c r="M79" s="53"/>
      <c r="N79" s="231"/>
      <c r="O79" s="54"/>
      <c r="P79" s="54"/>
      <c r="Q79" s="54"/>
      <c r="R79" s="53"/>
      <c r="S79" s="54"/>
    </row>
    <row r="80" spans="1:19" s="57" customFormat="1" ht="12.75">
      <c r="A80" s="231"/>
      <c r="B80" s="594" t="s">
        <v>0</v>
      </c>
      <c r="C80" s="397" t="s">
        <v>13</v>
      </c>
      <c r="D80" s="231"/>
      <c r="E80" s="165"/>
      <c r="F80" s="165"/>
      <c r="G80" s="165"/>
      <c r="H80" s="228"/>
      <c r="I80" s="231"/>
      <c r="J80" s="54"/>
      <c r="K80" s="54"/>
      <c r="L80" s="54"/>
      <c r="M80" s="53"/>
      <c r="N80" s="231"/>
      <c r="O80" s="54"/>
      <c r="P80" s="54"/>
      <c r="Q80" s="54"/>
      <c r="R80" s="53"/>
      <c r="S80" s="54"/>
    </row>
    <row r="81" spans="1:19" s="57" customFormat="1" ht="12.75">
      <c r="A81" s="231"/>
      <c r="C81" s="56"/>
      <c r="D81" s="231"/>
      <c r="E81" s="165"/>
      <c r="F81" s="165"/>
      <c r="G81" s="165"/>
      <c r="H81" s="228"/>
      <c r="I81" s="231"/>
      <c r="J81" s="54"/>
      <c r="K81" s="54"/>
      <c r="L81" s="54"/>
      <c r="M81" s="53"/>
      <c r="N81" s="231"/>
      <c r="O81" s="54"/>
      <c r="P81" s="54"/>
      <c r="Q81" s="54"/>
      <c r="R81" s="53"/>
      <c r="S81" s="54"/>
    </row>
    <row r="82" spans="1:19" s="57" customFormat="1" ht="12.75">
      <c r="A82" s="231"/>
      <c r="B82" s="594" t="s">
        <v>11</v>
      </c>
      <c r="C82" s="397" t="s">
        <v>236</v>
      </c>
      <c r="D82" s="231"/>
      <c r="E82" s="165"/>
      <c r="F82" s="165"/>
      <c r="G82" s="165"/>
      <c r="H82" s="228"/>
      <c r="I82" s="231"/>
      <c r="J82" s="54"/>
      <c r="K82" s="54"/>
      <c r="L82" s="54"/>
      <c r="M82" s="53"/>
      <c r="N82" s="231"/>
      <c r="O82" s="54"/>
      <c r="P82" s="54"/>
      <c r="Q82" s="54"/>
      <c r="R82" s="53"/>
      <c r="S82" s="54"/>
    </row>
    <row r="83" spans="1:19" s="57" customFormat="1" ht="12.75">
      <c r="A83" s="231"/>
      <c r="C83" s="56"/>
      <c r="D83" s="231"/>
      <c r="E83" s="165"/>
      <c r="F83" s="165"/>
      <c r="G83" s="165"/>
      <c r="H83" s="228"/>
      <c r="I83" s="231"/>
      <c r="J83" s="54"/>
      <c r="K83" s="54"/>
      <c r="L83" s="54"/>
      <c r="M83" s="53"/>
      <c r="N83" s="231"/>
      <c r="O83" s="54"/>
      <c r="P83" s="54"/>
      <c r="Q83" s="54"/>
      <c r="R83" s="53"/>
      <c r="S83" s="54"/>
    </row>
    <row r="84" spans="1:19" s="57" customFormat="1" ht="12.75">
      <c r="A84" s="231"/>
      <c r="C84" s="56"/>
      <c r="D84" s="231"/>
      <c r="E84" s="165"/>
      <c r="F84" s="165"/>
      <c r="G84" s="165"/>
      <c r="H84" s="228"/>
      <c r="I84" s="231"/>
      <c r="J84" s="54"/>
      <c r="K84" s="54"/>
      <c r="L84" s="54"/>
      <c r="M84" s="53"/>
      <c r="N84" s="231"/>
      <c r="O84" s="54"/>
      <c r="P84" s="54"/>
      <c r="Q84" s="54"/>
      <c r="R84" s="53"/>
      <c r="S84" s="54"/>
    </row>
    <row r="85" spans="1:19" s="57" customFormat="1" ht="12.75">
      <c r="A85" s="231"/>
      <c r="C85" s="56"/>
      <c r="D85" s="231"/>
      <c r="E85" s="165"/>
      <c r="F85" s="165"/>
      <c r="G85" s="165"/>
      <c r="H85" s="228"/>
      <c r="I85" s="231"/>
      <c r="J85" s="54"/>
      <c r="K85" s="54"/>
      <c r="L85" s="54"/>
      <c r="M85" s="53"/>
      <c r="N85" s="231"/>
      <c r="O85" s="54"/>
      <c r="P85" s="54"/>
      <c r="Q85" s="54"/>
      <c r="R85" s="53"/>
      <c r="S85" s="54"/>
    </row>
    <row r="86" spans="1:19" s="57" customFormat="1" ht="12.75">
      <c r="A86" s="231"/>
      <c r="C86" s="56"/>
      <c r="D86" s="231"/>
      <c r="E86" s="165"/>
      <c r="F86" s="165"/>
      <c r="G86" s="165"/>
      <c r="H86" s="228"/>
      <c r="I86" s="231"/>
      <c r="J86" s="54"/>
      <c r="K86" s="54"/>
      <c r="L86" s="54"/>
      <c r="M86" s="53"/>
      <c r="N86" s="231"/>
      <c r="O86" s="54"/>
      <c r="P86" s="54"/>
      <c r="Q86" s="54"/>
      <c r="R86" s="53"/>
      <c r="S86" s="54"/>
    </row>
    <row r="87" spans="1:19" s="57" customFormat="1" ht="12.75">
      <c r="A87" s="231"/>
      <c r="C87" s="56"/>
      <c r="D87" s="231"/>
      <c r="E87" s="165"/>
      <c r="F87" s="165"/>
      <c r="G87" s="165"/>
      <c r="H87" s="228"/>
      <c r="I87" s="231"/>
      <c r="J87" s="54"/>
      <c r="K87" s="54"/>
      <c r="L87" s="54"/>
      <c r="M87" s="53"/>
      <c r="N87" s="231"/>
      <c r="O87" s="54"/>
      <c r="P87" s="54"/>
      <c r="Q87" s="54"/>
      <c r="R87" s="53"/>
      <c r="S87" s="54"/>
    </row>
    <row r="88" spans="1:19" s="57" customFormat="1" ht="12.75">
      <c r="A88" s="231"/>
      <c r="C88" s="56"/>
      <c r="D88" s="231"/>
      <c r="E88" s="165"/>
      <c r="F88" s="165"/>
      <c r="G88" s="165"/>
      <c r="H88" s="228"/>
      <c r="I88" s="231"/>
      <c r="J88" s="54"/>
      <c r="K88" s="54"/>
      <c r="L88" s="54"/>
      <c r="M88" s="53"/>
      <c r="N88" s="231"/>
      <c r="O88" s="54"/>
      <c r="P88" s="54"/>
      <c r="Q88" s="54"/>
      <c r="R88" s="53"/>
      <c r="S88" s="54"/>
    </row>
    <row r="89" spans="1:19" s="57" customFormat="1" ht="12.75">
      <c r="A89" s="231"/>
      <c r="C89" s="56"/>
      <c r="D89" s="231"/>
      <c r="E89" s="165"/>
      <c r="F89" s="165"/>
      <c r="G89" s="165"/>
      <c r="H89" s="228"/>
      <c r="I89" s="231"/>
      <c r="J89" s="54"/>
      <c r="K89" s="54"/>
      <c r="L89" s="54"/>
      <c r="M89" s="53"/>
      <c r="N89" s="231"/>
      <c r="O89" s="54"/>
      <c r="P89" s="54"/>
      <c r="Q89" s="54"/>
      <c r="R89" s="53"/>
      <c r="S89" s="54"/>
    </row>
    <row r="90" spans="1:19" s="57" customFormat="1" ht="12.75">
      <c r="A90" s="231"/>
      <c r="C90" s="56"/>
      <c r="D90" s="231"/>
      <c r="E90" s="165"/>
      <c r="F90" s="165"/>
      <c r="G90" s="165"/>
      <c r="H90" s="228"/>
      <c r="I90" s="231"/>
      <c r="J90" s="54"/>
      <c r="K90" s="54"/>
      <c r="L90" s="54"/>
      <c r="M90" s="53"/>
      <c r="N90" s="231"/>
      <c r="O90" s="54"/>
      <c r="P90" s="54"/>
      <c r="Q90" s="54"/>
      <c r="R90" s="53"/>
      <c r="S90" s="54"/>
    </row>
    <row r="91" spans="1:19" s="57" customFormat="1" ht="12.75">
      <c r="A91" s="231"/>
      <c r="C91" s="56"/>
      <c r="D91" s="231"/>
      <c r="E91" s="165"/>
      <c r="F91" s="165"/>
      <c r="G91" s="165"/>
      <c r="H91" s="228"/>
      <c r="I91" s="231"/>
      <c r="J91" s="54"/>
      <c r="K91" s="54"/>
      <c r="L91" s="54"/>
      <c r="M91" s="53"/>
      <c r="N91" s="231"/>
      <c r="O91" s="54"/>
      <c r="P91" s="54"/>
      <c r="Q91" s="54"/>
      <c r="R91" s="53"/>
      <c r="S91" s="54"/>
    </row>
    <row r="92" spans="1:19" s="57" customFormat="1" ht="12.75">
      <c r="A92" s="231"/>
      <c r="C92" s="56"/>
      <c r="D92" s="231"/>
      <c r="E92" s="165"/>
      <c r="F92" s="165"/>
      <c r="G92" s="165"/>
      <c r="H92" s="228"/>
      <c r="I92" s="231"/>
      <c r="J92" s="54"/>
      <c r="K92" s="54"/>
      <c r="L92" s="54"/>
      <c r="M92" s="53"/>
      <c r="N92" s="231"/>
      <c r="O92" s="54"/>
      <c r="P92" s="54"/>
      <c r="Q92" s="54"/>
      <c r="R92" s="53"/>
      <c r="S92" s="54"/>
    </row>
    <row r="93" spans="1:19" s="57" customFormat="1" ht="12.75">
      <c r="A93" s="231"/>
      <c r="C93" s="56"/>
      <c r="D93" s="231"/>
      <c r="E93" s="165"/>
      <c r="F93" s="165"/>
      <c r="G93" s="165"/>
      <c r="H93" s="228"/>
      <c r="I93" s="231"/>
      <c r="J93" s="54"/>
      <c r="K93" s="54"/>
      <c r="L93" s="54"/>
      <c r="M93" s="53"/>
      <c r="N93" s="231"/>
      <c r="O93" s="54"/>
      <c r="P93" s="54"/>
      <c r="Q93" s="54"/>
      <c r="R93" s="53"/>
      <c r="S93" s="54"/>
    </row>
    <row r="94" spans="1:19" s="57" customFormat="1" ht="12.75">
      <c r="A94" s="231"/>
      <c r="C94" s="56"/>
      <c r="D94" s="231"/>
      <c r="E94" s="165"/>
      <c r="F94" s="165"/>
      <c r="G94" s="165"/>
      <c r="H94" s="228"/>
      <c r="I94" s="231"/>
      <c r="J94" s="54"/>
      <c r="K94" s="54"/>
      <c r="L94" s="54"/>
      <c r="M94" s="53"/>
      <c r="N94" s="231"/>
      <c r="O94" s="54"/>
      <c r="P94" s="54"/>
      <c r="Q94" s="54"/>
      <c r="R94" s="53"/>
      <c r="S94" s="54"/>
    </row>
    <row r="95" spans="1:19" s="57" customFormat="1" ht="12.75">
      <c r="A95" s="231"/>
      <c r="C95" s="56"/>
      <c r="D95" s="231"/>
      <c r="E95" s="165"/>
      <c r="F95" s="165"/>
      <c r="G95" s="165"/>
      <c r="H95" s="228"/>
      <c r="I95" s="231"/>
      <c r="J95" s="54"/>
      <c r="K95" s="54"/>
      <c r="L95" s="54"/>
      <c r="M95" s="53"/>
      <c r="N95" s="231"/>
      <c r="O95" s="54"/>
      <c r="P95" s="54"/>
      <c r="Q95" s="54"/>
      <c r="R95" s="53"/>
      <c r="S95" s="54"/>
    </row>
    <row r="96" spans="1:19" s="57" customFormat="1" ht="12.75">
      <c r="A96" s="231"/>
      <c r="C96" s="56"/>
      <c r="D96" s="231"/>
      <c r="E96" s="165"/>
      <c r="F96" s="165"/>
      <c r="G96" s="165"/>
      <c r="H96" s="228"/>
      <c r="I96" s="231"/>
      <c r="J96" s="54"/>
      <c r="K96" s="54"/>
      <c r="L96" s="54"/>
      <c r="M96" s="53"/>
      <c r="N96" s="231"/>
      <c r="O96" s="54"/>
      <c r="P96" s="54"/>
      <c r="Q96" s="54"/>
      <c r="R96" s="53"/>
      <c r="S96" s="54"/>
    </row>
    <row r="97" spans="1:19" s="57" customFormat="1" ht="12.75">
      <c r="A97" s="231"/>
      <c r="C97" s="56"/>
      <c r="D97" s="231"/>
      <c r="E97" s="165"/>
      <c r="F97" s="165"/>
      <c r="G97" s="165"/>
      <c r="H97" s="228"/>
      <c r="I97" s="231"/>
      <c r="J97" s="54"/>
      <c r="K97" s="54"/>
      <c r="L97" s="54"/>
      <c r="M97" s="53"/>
      <c r="N97" s="231"/>
      <c r="O97" s="54"/>
      <c r="P97" s="54"/>
      <c r="Q97" s="54"/>
      <c r="R97" s="53"/>
      <c r="S97" s="54"/>
    </row>
    <row r="98" spans="1:19" s="57" customFormat="1" ht="12.75">
      <c r="A98" s="231"/>
      <c r="C98" s="56"/>
      <c r="D98" s="231"/>
      <c r="E98" s="165"/>
      <c r="F98" s="165"/>
      <c r="G98" s="165"/>
      <c r="H98" s="228"/>
      <c r="I98" s="231"/>
      <c r="J98" s="54"/>
      <c r="K98" s="54"/>
      <c r="L98" s="54"/>
      <c r="M98" s="53"/>
      <c r="N98" s="231"/>
      <c r="O98" s="54"/>
      <c r="P98" s="54"/>
      <c r="Q98" s="54"/>
      <c r="R98" s="53"/>
      <c r="S98" s="54"/>
    </row>
    <row r="99" spans="1:19" s="57" customFormat="1" ht="12.75">
      <c r="A99" s="231"/>
      <c r="C99" s="56"/>
      <c r="D99" s="231"/>
      <c r="E99" s="165"/>
      <c r="F99" s="165"/>
      <c r="G99" s="165"/>
      <c r="H99" s="228"/>
      <c r="I99" s="231"/>
      <c r="J99" s="54"/>
      <c r="K99" s="54"/>
      <c r="L99" s="54"/>
      <c r="M99" s="53"/>
      <c r="N99" s="231"/>
      <c r="O99" s="54"/>
      <c r="P99" s="54"/>
      <c r="Q99" s="54"/>
      <c r="R99" s="53"/>
      <c r="S99" s="54"/>
    </row>
    <row r="100" spans="1:19" s="57" customFormat="1" ht="12.75">
      <c r="A100" s="231"/>
      <c r="C100" s="56"/>
      <c r="D100" s="231"/>
      <c r="E100" s="165"/>
      <c r="F100" s="165"/>
      <c r="G100" s="165"/>
      <c r="H100" s="228"/>
      <c r="I100" s="231"/>
      <c r="J100" s="54"/>
      <c r="K100" s="54"/>
      <c r="L100" s="54"/>
      <c r="M100" s="53"/>
      <c r="N100" s="231"/>
      <c r="O100" s="54"/>
      <c r="P100" s="54"/>
      <c r="Q100" s="54"/>
      <c r="R100" s="53"/>
      <c r="S100" s="54"/>
    </row>
    <row r="101" spans="1:19" s="57" customFormat="1" ht="12.75">
      <c r="A101" s="231"/>
      <c r="C101" s="56"/>
      <c r="D101" s="231"/>
      <c r="E101" s="165"/>
      <c r="F101" s="165"/>
      <c r="G101" s="165"/>
      <c r="H101" s="228"/>
      <c r="I101" s="231"/>
      <c r="J101" s="54"/>
      <c r="K101" s="54"/>
      <c r="L101" s="54"/>
      <c r="M101" s="53"/>
      <c r="N101" s="231"/>
      <c r="O101" s="54"/>
      <c r="P101" s="54"/>
      <c r="Q101" s="54"/>
      <c r="R101" s="53"/>
      <c r="S101" s="54"/>
    </row>
    <row r="102" spans="1:19" s="57" customFormat="1" ht="12.75">
      <c r="A102" s="231"/>
      <c r="C102" s="56"/>
      <c r="D102" s="231"/>
      <c r="E102" s="165"/>
      <c r="F102" s="165"/>
      <c r="G102" s="165"/>
      <c r="H102" s="228"/>
      <c r="I102" s="231"/>
      <c r="J102" s="54"/>
      <c r="K102" s="54"/>
      <c r="L102" s="54"/>
      <c r="M102" s="53"/>
      <c r="N102" s="231"/>
      <c r="O102" s="54"/>
      <c r="P102" s="54"/>
      <c r="Q102" s="54"/>
      <c r="R102" s="53"/>
      <c r="S102" s="54"/>
    </row>
    <row r="103" spans="1:19" s="57" customFormat="1" ht="12.75">
      <c r="A103" s="231"/>
      <c r="C103" s="56"/>
      <c r="D103" s="231"/>
      <c r="E103" s="165"/>
      <c r="F103" s="165"/>
      <c r="G103" s="165"/>
      <c r="H103" s="228"/>
      <c r="I103" s="231"/>
      <c r="J103" s="54"/>
      <c r="K103" s="54"/>
      <c r="L103" s="54"/>
      <c r="M103" s="53"/>
      <c r="N103" s="231"/>
      <c r="O103" s="54"/>
      <c r="P103" s="54"/>
      <c r="Q103" s="54"/>
      <c r="R103" s="53"/>
      <c r="S103" s="54"/>
    </row>
    <row r="104" spans="1:19" s="57" customFormat="1" ht="12.75">
      <c r="A104" s="231"/>
      <c r="C104" s="56"/>
      <c r="D104" s="231"/>
      <c r="E104" s="165"/>
      <c r="F104" s="165"/>
      <c r="G104" s="165"/>
      <c r="H104" s="228"/>
      <c r="I104" s="231"/>
      <c r="J104" s="54"/>
      <c r="K104" s="54"/>
      <c r="L104" s="54"/>
      <c r="M104" s="53"/>
      <c r="N104" s="231"/>
      <c r="O104" s="54"/>
      <c r="P104" s="54"/>
      <c r="Q104" s="54"/>
      <c r="R104" s="53"/>
      <c r="S104" s="54"/>
    </row>
    <row r="105" spans="1:19" s="57" customFormat="1" ht="12.75">
      <c r="A105" s="231"/>
      <c r="C105" s="56"/>
      <c r="D105" s="231"/>
      <c r="E105" s="165"/>
      <c r="F105" s="165"/>
      <c r="G105" s="165"/>
      <c r="H105" s="228"/>
      <c r="I105" s="231"/>
      <c r="J105" s="54"/>
      <c r="K105" s="54"/>
      <c r="L105" s="54"/>
      <c r="M105" s="53"/>
      <c r="N105" s="231"/>
      <c r="O105" s="54"/>
      <c r="P105" s="54"/>
      <c r="Q105" s="54"/>
      <c r="R105" s="53"/>
      <c r="S105" s="54"/>
    </row>
    <row r="106" spans="1:19" s="57" customFormat="1" ht="12.75">
      <c r="A106" s="231"/>
      <c r="C106" s="56"/>
      <c r="D106" s="231"/>
      <c r="E106" s="165"/>
      <c r="F106" s="165"/>
      <c r="G106" s="165"/>
      <c r="H106" s="228"/>
      <c r="I106" s="231"/>
      <c r="J106" s="54"/>
      <c r="K106" s="54"/>
      <c r="L106" s="54"/>
      <c r="M106" s="53"/>
      <c r="N106" s="231"/>
      <c r="O106" s="54"/>
      <c r="P106" s="54"/>
      <c r="Q106" s="54"/>
      <c r="R106" s="53"/>
      <c r="S106" s="54"/>
    </row>
    <row r="107" spans="1:19" s="57" customFormat="1" ht="12.75">
      <c r="A107" s="231"/>
      <c r="C107" s="56"/>
      <c r="D107" s="231"/>
      <c r="E107" s="165"/>
      <c r="F107" s="165"/>
      <c r="G107" s="165"/>
      <c r="H107" s="228"/>
      <c r="I107" s="231"/>
      <c r="J107" s="54"/>
      <c r="K107" s="54"/>
      <c r="L107" s="54"/>
      <c r="M107" s="53"/>
      <c r="N107" s="231"/>
      <c r="O107" s="54"/>
      <c r="P107" s="54"/>
      <c r="Q107" s="54"/>
      <c r="R107" s="53"/>
      <c r="S107" s="54"/>
    </row>
    <row r="108" spans="1:19" s="57" customFormat="1" ht="12.75">
      <c r="A108" s="231"/>
      <c r="C108" s="56"/>
      <c r="D108" s="231"/>
      <c r="E108" s="165"/>
      <c r="F108" s="165"/>
      <c r="G108" s="165"/>
      <c r="H108" s="228"/>
      <c r="I108" s="231"/>
      <c r="J108" s="54"/>
      <c r="K108" s="54"/>
      <c r="L108" s="54"/>
      <c r="M108" s="53"/>
      <c r="N108" s="231"/>
      <c r="O108" s="54"/>
      <c r="P108" s="54"/>
      <c r="Q108" s="54"/>
      <c r="R108" s="53"/>
      <c r="S108" s="54"/>
    </row>
    <row r="109" spans="1:19" s="57" customFormat="1" ht="12.75">
      <c r="A109" s="231"/>
      <c r="C109" s="56"/>
      <c r="D109" s="231"/>
      <c r="E109" s="165"/>
      <c r="F109" s="165"/>
      <c r="G109" s="165"/>
      <c r="H109" s="228"/>
      <c r="I109" s="231"/>
      <c r="J109" s="54"/>
      <c r="K109" s="54"/>
      <c r="L109" s="54"/>
      <c r="M109" s="53"/>
      <c r="N109" s="231"/>
      <c r="O109" s="54"/>
      <c r="P109" s="54"/>
      <c r="Q109" s="54"/>
      <c r="R109" s="53"/>
      <c r="S109" s="54"/>
    </row>
    <row r="110" spans="1:19" s="57" customFormat="1" ht="12.75">
      <c r="A110" s="231"/>
      <c r="C110" s="56"/>
      <c r="D110" s="231"/>
      <c r="E110" s="165"/>
      <c r="F110" s="165"/>
      <c r="G110" s="165"/>
      <c r="H110" s="228"/>
      <c r="I110" s="231"/>
      <c r="J110" s="54"/>
      <c r="K110" s="54"/>
      <c r="L110" s="54"/>
      <c r="M110" s="53"/>
      <c r="N110" s="231"/>
      <c r="O110" s="54"/>
      <c r="P110" s="54"/>
      <c r="Q110" s="54"/>
      <c r="R110" s="53"/>
      <c r="S110" s="54"/>
    </row>
    <row r="111" spans="1:19" s="57" customFormat="1" ht="12.75">
      <c r="A111" s="231"/>
      <c r="C111" s="56"/>
      <c r="D111" s="231"/>
      <c r="E111" s="165"/>
      <c r="F111" s="165"/>
      <c r="G111" s="165"/>
      <c r="H111" s="228"/>
      <c r="I111" s="231"/>
      <c r="J111" s="54"/>
      <c r="K111" s="54"/>
      <c r="L111" s="54"/>
      <c r="M111" s="53"/>
      <c r="N111" s="231"/>
      <c r="O111" s="54"/>
      <c r="P111" s="54"/>
      <c r="Q111" s="54"/>
      <c r="R111" s="53"/>
      <c r="S111" s="54"/>
    </row>
    <row r="112" spans="1:19" s="57" customFormat="1" ht="12.75">
      <c r="A112" s="231"/>
      <c r="C112" s="56"/>
      <c r="D112" s="231"/>
      <c r="E112" s="165"/>
      <c r="F112" s="165"/>
      <c r="G112" s="165"/>
      <c r="H112" s="228"/>
      <c r="I112" s="231"/>
      <c r="J112" s="54"/>
      <c r="K112" s="54"/>
      <c r="L112" s="54"/>
      <c r="M112" s="53"/>
      <c r="N112" s="231"/>
      <c r="O112" s="54"/>
      <c r="P112" s="54"/>
      <c r="Q112" s="54"/>
      <c r="R112" s="53"/>
      <c r="S112" s="54"/>
    </row>
    <row r="113" spans="1:19" s="57" customFormat="1" ht="12.75">
      <c r="A113" s="231"/>
      <c r="C113" s="56"/>
      <c r="D113" s="231"/>
      <c r="E113" s="165"/>
      <c r="F113" s="165"/>
      <c r="G113" s="165"/>
      <c r="H113" s="228"/>
      <c r="I113" s="231"/>
      <c r="J113" s="54"/>
      <c r="K113" s="54"/>
      <c r="L113" s="54"/>
      <c r="M113" s="53"/>
      <c r="N113" s="231"/>
      <c r="O113" s="54"/>
      <c r="P113" s="54"/>
      <c r="Q113" s="54"/>
      <c r="R113" s="53"/>
      <c r="S113" s="54"/>
    </row>
    <row r="114" spans="1:19" s="57" customFormat="1" ht="12.75">
      <c r="A114" s="231"/>
      <c r="C114" s="56"/>
      <c r="D114" s="231"/>
      <c r="E114" s="165"/>
      <c r="F114" s="165"/>
      <c r="G114" s="165"/>
      <c r="H114" s="228"/>
      <c r="I114" s="231"/>
      <c r="J114" s="54"/>
      <c r="K114" s="54"/>
      <c r="L114" s="54"/>
      <c r="M114" s="53"/>
      <c r="N114" s="231"/>
      <c r="O114" s="54"/>
      <c r="P114" s="54"/>
      <c r="Q114" s="54"/>
      <c r="R114" s="53"/>
      <c r="S114" s="54"/>
    </row>
    <row r="115" spans="1:19" s="57" customFormat="1" ht="12.75">
      <c r="A115" s="231"/>
      <c r="C115" s="56"/>
      <c r="D115" s="231"/>
      <c r="E115" s="165"/>
      <c r="F115" s="165"/>
      <c r="G115" s="165"/>
      <c r="H115" s="228"/>
      <c r="I115" s="231"/>
      <c r="J115" s="54"/>
      <c r="K115" s="54"/>
      <c r="L115" s="54"/>
      <c r="M115" s="53"/>
      <c r="N115" s="231"/>
      <c r="O115" s="54"/>
      <c r="P115" s="54"/>
      <c r="Q115" s="54"/>
      <c r="R115" s="53"/>
      <c r="S115" s="54"/>
    </row>
    <row r="116" spans="1:19" s="57" customFormat="1" ht="12.75">
      <c r="A116" s="231"/>
      <c r="C116" s="56"/>
      <c r="D116" s="231"/>
      <c r="E116" s="165"/>
      <c r="F116" s="165"/>
      <c r="G116" s="165"/>
      <c r="H116" s="228"/>
      <c r="I116" s="231"/>
      <c r="J116" s="54"/>
      <c r="K116" s="54"/>
      <c r="L116" s="54"/>
      <c r="M116" s="53"/>
      <c r="N116" s="231"/>
      <c r="O116" s="54"/>
      <c r="P116" s="54"/>
      <c r="Q116" s="54"/>
      <c r="R116" s="53"/>
      <c r="S116" s="54"/>
    </row>
    <row r="117" spans="1:19" s="57" customFormat="1" ht="12.75">
      <c r="A117" s="231"/>
      <c r="C117" s="56"/>
      <c r="D117" s="231"/>
      <c r="E117" s="165"/>
      <c r="F117" s="165"/>
      <c r="G117" s="165"/>
      <c r="H117" s="228"/>
      <c r="I117" s="231"/>
      <c r="J117" s="54"/>
      <c r="K117" s="54"/>
      <c r="L117" s="54"/>
      <c r="M117" s="53"/>
      <c r="N117" s="231"/>
      <c r="O117" s="54"/>
      <c r="P117" s="54"/>
      <c r="Q117" s="54"/>
      <c r="R117" s="53"/>
      <c r="S117" s="54"/>
    </row>
    <row r="118" spans="1:19" s="57" customFormat="1" ht="12.75">
      <c r="A118" s="231"/>
      <c r="C118" s="56"/>
      <c r="D118" s="231"/>
      <c r="E118" s="165"/>
      <c r="F118" s="165"/>
      <c r="G118" s="165"/>
      <c r="H118" s="228"/>
      <c r="I118" s="231"/>
      <c r="J118" s="54"/>
      <c r="K118" s="54"/>
      <c r="L118" s="54"/>
      <c r="M118" s="53"/>
      <c r="N118" s="231"/>
      <c r="O118" s="54"/>
      <c r="P118" s="54"/>
      <c r="Q118" s="54"/>
      <c r="R118" s="53"/>
      <c r="S118" s="54"/>
    </row>
    <row r="119" spans="1:19" s="57" customFormat="1" ht="12.75">
      <c r="A119" s="231"/>
      <c r="C119" s="56"/>
      <c r="D119" s="231"/>
      <c r="E119" s="165"/>
      <c r="F119" s="165"/>
      <c r="G119" s="165"/>
      <c r="H119" s="228"/>
      <c r="I119" s="231"/>
      <c r="J119" s="54"/>
      <c r="K119" s="54"/>
      <c r="L119" s="54"/>
      <c r="M119" s="53"/>
      <c r="N119" s="231"/>
      <c r="O119" s="54"/>
      <c r="P119" s="54"/>
      <c r="Q119" s="54"/>
      <c r="R119" s="53"/>
      <c r="S119" s="54"/>
    </row>
    <row r="120" spans="1:19" s="57" customFormat="1" ht="12.75">
      <c r="A120" s="231"/>
      <c r="C120" s="56"/>
      <c r="D120" s="231"/>
      <c r="E120" s="165"/>
      <c r="F120" s="165"/>
      <c r="G120" s="165"/>
      <c r="H120" s="228"/>
      <c r="I120" s="231"/>
      <c r="J120" s="54"/>
      <c r="K120" s="54"/>
      <c r="L120" s="54"/>
      <c r="M120" s="53"/>
      <c r="N120" s="231"/>
      <c r="O120" s="54"/>
      <c r="P120" s="54"/>
      <c r="Q120" s="54"/>
      <c r="R120" s="53"/>
      <c r="S120" s="54"/>
    </row>
    <row r="121" spans="1:19" s="57" customFormat="1" ht="12.75">
      <c r="A121" s="231"/>
      <c r="C121" s="56"/>
      <c r="D121" s="231"/>
      <c r="E121" s="165"/>
      <c r="F121" s="165"/>
      <c r="G121" s="165"/>
      <c r="H121" s="228"/>
      <c r="I121" s="231"/>
      <c r="J121" s="54"/>
      <c r="K121" s="54"/>
      <c r="L121" s="54"/>
      <c r="M121" s="53"/>
      <c r="N121" s="231"/>
      <c r="O121" s="54"/>
      <c r="P121" s="54"/>
      <c r="Q121" s="54"/>
      <c r="R121" s="53"/>
      <c r="S121" s="54"/>
    </row>
    <row r="122" spans="1:19" s="57" customFormat="1" ht="12.75">
      <c r="A122" s="231"/>
      <c r="C122" s="56"/>
      <c r="D122" s="231"/>
      <c r="E122" s="165"/>
      <c r="F122" s="165"/>
      <c r="G122" s="165"/>
      <c r="H122" s="228"/>
      <c r="I122" s="231"/>
      <c r="J122" s="54"/>
      <c r="K122" s="54"/>
      <c r="L122" s="54"/>
      <c r="M122" s="53"/>
      <c r="N122" s="231"/>
      <c r="O122" s="54"/>
      <c r="P122" s="54"/>
      <c r="Q122" s="54"/>
      <c r="R122" s="53"/>
      <c r="S122" s="54"/>
    </row>
    <row r="123" spans="1:19" s="57" customFormat="1" ht="12.75">
      <c r="A123" s="231"/>
      <c r="C123" s="56"/>
      <c r="D123" s="231"/>
      <c r="E123" s="165"/>
      <c r="F123" s="165"/>
      <c r="G123" s="165"/>
      <c r="H123" s="228"/>
      <c r="I123" s="231"/>
      <c r="J123" s="54"/>
      <c r="K123" s="54"/>
      <c r="L123" s="54"/>
      <c r="M123" s="53"/>
      <c r="N123" s="231"/>
      <c r="O123" s="54"/>
      <c r="P123" s="54"/>
      <c r="Q123" s="54"/>
      <c r="R123" s="53"/>
      <c r="S123" s="54"/>
    </row>
    <row r="124" spans="1:19" s="57" customFormat="1" ht="12.75">
      <c r="A124" s="231"/>
      <c r="C124" s="56"/>
      <c r="D124" s="231"/>
      <c r="E124" s="165"/>
      <c r="F124" s="165"/>
      <c r="G124" s="165"/>
      <c r="H124" s="228"/>
      <c r="I124" s="231"/>
      <c r="J124" s="54"/>
      <c r="K124" s="54"/>
      <c r="L124" s="54"/>
      <c r="M124" s="53"/>
      <c r="N124" s="231"/>
      <c r="O124" s="54"/>
      <c r="P124" s="54"/>
      <c r="Q124" s="54"/>
      <c r="R124" s="53"/>
      <c r="S124" s="54"/>
    </row>
    <row r="125" spans="1:19" s="57" customFormat="1" ht="12.75">
      <c r="A125" s="231"/>
      <c r="C125" s="56"/>
      <c r="D125" s="231"/>
      <c r="E125" s="165"/>
      <c r="F125" s="165"/>
      <c r="G125" s="165"/>
      <c r="H125" s="228"/>
      <c r="I125" s="231"/>
      <c r="J125" s="54"/>
      <c r="K125" s="54"/>
      <c r="L125" s="54"/>
      <c r="M125" s="53"/>
      <c r="N125" s="231"/>
      <c r="O125" s="54"/>
      <c r="P125" s="54"/>
      <c r="Q125" s="54"/>
      <c r="R125" s="53"/>
      <c r="S125" s="54"/>
    </row>
    <row r="126" spans="1:19" s="57" customFormat="1" ht="12.75">
      <c r="A126" s="231"/>
      <c r="C126" s="56"/>
      <c r="D126" s="231"/>
      <c r="E126" s="165"/>
      <c r="F126" s="165"/>
      <c r="G126" s="165"/>
      <c r="H126" s="228"/>
      <c r="I126" s="231"/>
      <c r="J126" s="54"/>
      <c r="K126" s="54"/>
      <c r="L126" s="54"/>
      <c r="M126" s="53"/>
      <c r="N126" s="231"/>
      <c r="O126" s="54"/>
      <c r="P126" s="54"/>
      <c r="Q126" s="54"/>
      <c r="R126" s="53"/>
      <c r="S126" s="54"/>
    </row>
    <row r="127" spans="1:19" s="57" customFormat="1" ht="12.75">
      <c r="A127" s="231"/>
      <c r="C127" s="56"/>
      <c r="D127" s="231"/>
      <c r="E127" s="165"/>
      <c r="F127" s="165"/>
      <c r="G127" s="165"/>
      <c r="H127" s="228"/>
      <c r="I127" s="231"/>
      <c r="J127" s="54"/>
      <c r="K127" s="54"/>
      <c r="L127" s="54"/>
      <c r="M127" s="53"/>
      <c r="N127" s="231"/>
      <c r="O127" s="54"/>
      <c r="P127" s="54"/>
      <c r="Q127" s="54"/>
      <c r="R127" s="53"/>
      <c r="S127" s="54"/>
    </row>
    <row r="128" spans="1:19" s="57" customFormat="1" ht="12.75">
      <c r="A128" s="231"/>
      <c r="C128" s="56"/>
      <c r="D128" s="231"/>
      <c r="E128" s="165"/>
      <c r="F128" s="165"/>
      <c r="G128" s="165"/>
      <c r="H128" s="228"/>
      <c r="I128" s="231"/>
      <c r="J128" s="54"/>
      <c r="K128" s="54"/>
      <c r="L128" s="54"/>
      <c r="M128" s="53"/>
      <c r="N128" s="231"/>
      <c r="O128" s="54"/>
      <c r="P128" s="54"/>
      <c r="Q128" s="54"/>
      <c r="R128" s="53"/>
      <c r="S128" s="54"/>
    </row>
    <row r="129" spans="1:19" s="57" customFormat="1" ht="12.75">
      <c r="A129" s="231"/>
      <c r="C129" s="56"/>
      <c r="D129" s="231"/>
      <c r="E129" s="165"/>
      <c r="F129" s="165"/>
      <c r="G129" s="165"/>
      <c r="H129" s="228"/>
      <c r="I129" s="231"/>
      <c r="J129" s="54"/>
      <c r="K129" s="54"/>
      <c r="L129" s="54"/>
      <c r="M129" s="53"/>
      <c r="N129" s="231"/>
      <c r="O129" s="54"/>
      <c r="P129" s="54"/>
      <c r="Q129" s="54"/>
      <c r="R129" s="53"/>
      <c r="S129" s="54"/>
    </row>
    <row r="130" spans="1:19" s="57" customFormat="1" ht="12.75">
      <c r="A130" s="231"/>
      <c r="C130" s="56"/>
      <c r="D130" s="231"/>
      <c r="E130" s="165"/>
      <c r="F130" s="165"/>
      <c r="G130" s="165"/>
      <c r="H130" s="228"/>
      <c r="I130" s="231"/>
      <c r="J130" s="54"/>
      <c r="K130" s="54"/>
      <c r="L130" s="54"/>
      <c r="M130" s="53"/>
      <c r="N130" s="231"/>
      <c r="O130" s="54"/>
      <c r="P130" s="54"/>
      <c r="Q130" s="54"/>
      <c r="R130" s="53"/>
      <c r="S130" s="54"/>
    </row>
    <row r="131" spans="1:19" s="57" customFormat="1" ht="12.75">
      <c r="A131" s="231"/>
      <c r="C131" s="56"/>
      <c r="D131" s="231"/>
      <c r="E131" s="165"/>
      <c r="F131" s="165"/>
      <c r="G131" s="165"/>
      <c r="H131" s="228"/>
      <c r="I131" s="231"/>
      <c r="J131" s="54"/>
      <c r="K131" s="54"/>
      <c r="L131" s="54"/>
      <c r="M131" s="53"/>
      <c r="N131" s="231"/>
      <c r="O131" s="54"/>
      <c r="P131" s="54"/>
      <c r="Q131" s="54"/>
      <c r="R131" s="53"/>
      <c r="S131" s="54"/>
    </row>
    <row r="132" spans="1:19" s="57" customFormat="1" ht="12.75">
      <c r="A132" s="231"/>
      <c r="C132" s="56"/>
      <c r="D132" s="231"/>
      <c r="E132" s="165"/>
      <c r="F132" s="165"/>
      <c r="G132" s="165"/>
      <c r="H132" s="228"/>
      <c r="I132" s="231"/>
      <c r="J132" s="54"/>
      <c r="K132" s="54"/>
      <c r="L132" s="54"/>
      <c r="M132" s="53"/>
      <c r="N132" s="231"/>
      <c r="O132" s="54"/>
      <c r="P132" s="54"/>
      <c r="Q132" s="54"/>
      <c r="R132" s="53"/>
      <c r="S132" s="54"/>
    </row>
    <row r="133" spans="1:19" s="57" customFormat="1" ht="12.75">
      <c r="A133" s="231"/>
      <c r="C133" s="56"/>
      <c r="D133" s="231"/>
      <c r="E133" s="165"/>
      <c r="F133" s="165"/>
      <c r="G133" s="165"/>
      <c r="H133" s="228"/>
      <c r="I133" s="231"/>
      <c r="J133" s="54"/>
      <c r="K133" s="54"/>
      <c r="L133" s="54"/>
      <c r="M133" s="53"/>
      <c r="N133" s="231"/>
      <c r="O133" s="54"/>
      <c r="P133" s="54"/>
      <c r="Q133" s="54"/>
      <c r="R133" s="53"/>
      <c r="S133" s="54"/>
    </row>
    <row r="134" spans="1:19" s="57" customFormat="1" ht="12.75">
      <c r="A134" s="231"/>
      <c r="C134" s="56"/>
      <c r="D134" s="231"/>
      <c r="E134" s="165"/>
      <c r="F134" s="165"/>
      <c r="G134" s="165"/>
      <c r="H134" s="228"/>
      <c r="I134" s="231"/>
      <c r="J134" s="54"/>
      <c r="K134" s="54"/>
      <c r="L134" s="54"/>
      <c r="M134" s="53"/>
      <c r="N134" s="231"/>
      <c r="O134" s="54"/>
      <c r="P134" s="54"/>
      <c r="Q134" s="54"/>
      <c r="R134" s="53"/>
      <c r="S134" s="54"/>
    </row>
    <row r="135" spans="1:19" s="57" customFormat="1" ht="12.75">
      <c r="A135" s="231"/>
      <c r="C135" s="56"/>
      <c r="D135" s="231"/>
      <c r="E135" s="165"/>
      <c r="F135" s="165"/>
      <c r="G135" s="165"/>
      <c r="H135" s="228"/>
      <c r="I135" s="231"/>
      <c r="J135" s="54"/>
      <c r="K135" s="54"/>
      <c r="L135" s="54"/>
      <c r="M135" s="53"/>
      <c r="N135" s="231"/>
      <c r="O135" s="54"/>
      <c r="P135" s="54"/>
      <c r="Q135" s="54"/>
      <c r="R135" s="53"/>
      <c r="S135" s="54"/>
    </row>
    <row r="136" spans="1:19" s="57" customFormat="1" ht="12.75">
      <c r="A136" s="231"/>
      <c r="C136" s="56"/>
      <c r="D136" s="231"/>
      <c r="E136" s="165"/>
      <c r="F136" s="165"/>
      <c r="G136" s="165"/>
      <c r="H136" s="228"/>
      <c r="I136" s="231"/>
      <c r="J136" s="54"/>
      <c r="K136" s="54"/>
      <c r="L136" s="54"/>
      <c r="M136" s="53"/>
      <c r="N136" s="231"/>
      <c r="O136" s="54"/>
      <c r="P136" s="54"/>
      <c r="Q136" s="54"/>
      <c r="R136" s="53"/>
      <c r="S136" s="54"/>
    </row>
    <row r="137" spans="1:19" s="57" customFormat="1" ht="12.75">
      <c r="A137" s="231"/>
      <c r="C137" s="56"/>
      <c r="D137" s="231"/>
      <c r="E137" s="165"/>
      <c r="F137" s="165"/>
      <c r="G137" s="165"/>
      <c r="H137" s="228"/>
      <c r="I137" s="231"/>
      <c r="J137" s="54"/>
      <c r="K137" s="54"/>
      <c r="L137" s="54"/>
      <c r="M137" s="53"/>
      <c r="N137" s="231"/>
      <c r="O137" s="54"/>
      <c r="P137" s="54"/>
      <c r="Q137" s="54"/>
      <c r="R137" s="53"/>
      <c r="S137" s="54"/>
    </row>
    <row r="138" spans="1:19" s="57" customFormat="1" ht="12.75">
      <c r="A138" s="231"/>
      <c r="C138" s="56"/>
      <c r="D138" s="231"/>
      <c r="E138" s="165"/>
      <c r="F138" s="165"/>
      <c r="G138" s="165"/>
      <c r="H138" s="228"/>
      <c r="I138" s="231"/>
      <c r="J138" s="54"/>
      <c r="K138" s="54"/>
      <c r="L138" s="54"/>
      <c r="M138" s="53"/>
      <c r="N138" s="231"/>
      <c r="O138" s="54"/>
      <c r="P138" s="54"/>
      <c r="Q138" s="54"/>
      <c r="R138" s="53"/>
      <c r="S138" s="54"/>
    </row>
    <row r="139" spans="1:19" s="57" customFormat="1" ht="12.75">
      <c r="A139" s="231"/>
      <c r="C139" s="56"/>
      <c r="D139" s="231"/>
      <c r="E139" s="165"/>
      <c r="F139" s="165"/>
      <c r="G139" s="165"/>
      <c r="H139" s="228"/>
      <c r="I139" s="231"/>
      <c r="J139" s="54"/>
      <c r="K139" s="54"/>
      <c r="L139" s="54"/>
      <c r="M139" s="53"/>
      <c r="N139" s="231"/>
      <c r="O139" s="54"/>
      <c r="P139" s="54"/>
      <c r="Q139" s="54"/>
      <c r="R139" s="53"/>
      <c r="S139" s="54"/>
    </row>
    <row r="140" spans="1:19" s="57" customFormat="1" ht="12.75">
      <c r="A140" s="231"/>
      <c r="C140" s="56"/>
      <c r="D140" s="231"/>
      <c r="E140" s="165"/>
      <c r="F140" s="165"/>
      <c r="G140" s="165"/>
      <c r="H140" s="228"/>
      <c r="I140" s="231"/>
      <c r="J140" s="54"/>
      <c r="K140" s="54"/>
      <c r="L140" s="54"/>
      <c r="M140" s="53"/>
      <c r="N140" s="231"/>
      <c r="O140" s="54"/>
      <c r="P140" s="54"/>
      <c r="Q140" s="54"/>
      <c r="R140" s="53"/>
      <c r="S140" s="54"/>
    </row>
    <row r="141" spans="1:19" s="57" customFormat="1" ht="12.75">
      <c r="A141" s="231"/>
      <c r="C141" s="56"/>
      <c r="D141" s="231"/>
      <c r="E141" s="165"/>
      <c r="F141" s="165"/>
      <c r="G141" s="165"/>
      <c r="H141" s="228"/>
      <c r="I141" s="231"/>
      <c r="J141" s="54"/>
      <c r="K141" s="54"/>
      <c r="L141" s="54"/>
      <c r="M141" s="53"/>
      <c r="N141" s="231"/>
      <c r="O141" s="54"/>
      <c r="P141" s="54"/>
      <c r="Q141" s="54"/>
      <c r="R141" s="53"/>
      <c r="S141" s="54"/>
    </row>
  </sheetData>
  <printOptions gridLines="1" horizontalCentered="1"/>
  <pageMargins left="0.3937007874015748" right="0.3937007874015748" top="0.5905511811023623" bottom="0.61" header="0.5118110236220472" footer="0.31"/>
  <pageSetup firstPageNumber="13" useFirstPageNumber="1" horizontalDpi="600" verticalDpi="600" orientation="landscape" paperSize="9" scale="65" r:id="rId1"/>
  <headerFooter alignWithMargins="0">
    <oddFooter>&amp;R&amp;"Times New Roman,Grassetto"&amp;14&amp;P</oddFooter>
  </headerFooter>
  <rowBreaks count="2" manualBreakCount="2">
    <brk id="22" max="255" man="1"/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-</cp:lastModifiedBy>
  <cp:lastPrinted>2000-10-17T07:08:15Z</cp:lastPrinted>
  <dcterms:created xsi:type="dcterms:W3CDTF">2000-07-20T11:22:20Z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